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0.198.21.30\dcf\ATIVIDADES DA DCF 2022\DIÁRIAS DE VIAGENS EM 2022\"/>
    </mc:Choice>
  </mc:AlternateContent>
  <bookViews>
    <workbookView xWindow="0" yWindow="0" windowWidth="21600" windowHeight="9000"/>
  </bookViews>
  <sheets>
    <sheet name="Diárias viagem 1ºtrimestre-2022" sheetId="1" r:id="rId1"/>
    <sheet name="Planilha1" sheetId="2" r:id="rId2"/>
  </sheets>
  <calcPr calcId="162913"/>
</workbook>
</file>

<file path=xl/calcChain.xml><?xml version="1.0" encoding="utf-8"?>
<calcChain xmlns="http://schemas.openxmlformats.org/spreadsheetml/2006/main">
  <c r="J174" i="1" l="1"/>
  <c r="K173" i="1"/>
  <c r="I174" i="1"/>
  <c r="I197" i="1"/>
  <c r="K196" i="1"/>
  <c r="K197" i="1" s="1"/>
  <c r="K236" i="1"/>
  <c r="K235" i="1"/>
  <c r="I237" i="1"/>
  <c r="K245" i="1"/>
  <c r="I246" i="1"/>
  <c r="J265" i="1"/>
  <c r="K264" i="1"/>
  <c r="I265" i="1"/>
  <c r="K326" i="1"/>
  <c r="J327" i="1"/>
  <c r="I327" i="1"/>
  <c r="I370" i="1" l="1"/>
  <c r="K369" i="1"/>
  <c r="K295" i="1"/>
  <c r="I296" i="1"/>
  <c r="I188" i="1"/>
  <c r="I26" i="1"/>
  <c r="K418" i="1" l="1"/>
  <c r="I419" i="1"/>
  <c r="K419" i="1" s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02" i="1"/>
  <c r="J415" i="1"/>
  <c r="I415" i="1"/>
  <c r="K399" i="1"/>
  <c r="K398" i="1"/>
  <c r="K394" i="1"/>
  <c r="K393" i="1"/>
  <c r="J395" i="1"/>
  <c r="I395" i="1"/>
  <c r="J390" i="1"/>
  <c r="K389" i="1"/>
  <c r="K388" i="1"/>
  <c r="I390" i="1"/>
  <c r="K374" i="1"/>
  <c r="K375" i="1"/>
  <c r="K376" i="1"/>
  <c r="K377" i="1"/>
  <c r="K378" i="1"/>
  <c r="K379" i="1"/>
  <c r="K380" i="1"/>
  <c r="K381" i="1"/>
  <c r="K382" i="1"/>
  <c r="K383" i="1"/>
  <c r="K384" i="1"/>
  <c r="K373" i="1"/>
  <c r="J385" i="1"/>
  <c r="I385" i="1"/>
  <c r="J370" i="1"/>
  <c r="K363" i="1"/>
  <c r="K364" i="1"/>
  <c r="K365" i="1"/>
  <c r="K366" i="1"/>
  <c r="K367" i="1"/>
  <c r="K368" i="1"/>
  <c r="K362" i="1"/>
  <c r="J359" i="1"/>
  <c r="K357" i="1"/>
  <c r="K358" i="1"/>
  <c r="K356" i="1"/>
  <c r="I359" i="1"/>
  <c r="K353" i="1"/>
  <c r="K352" i="1"/>
  <c r="K347" i="1"/>
  <c r="K348" i="1"/>
  <c r="K346" i="1"/>
  <c r="I349" i="1"/>
  <c r="K349" i="1" s="1"/>
  <c r="J296" i="1"/>
  <c r="K395" i="1" l="1"/>
  <c r="K385" i="1"/>
  <c r="K390" i="1"/>
  <c r="K415" i="1"/>
  <c r="K359" i="1"/>
  <c r="K370" i="1"/>
  <c r="K338" i="1"/>
  <c r="K339" i="1"/>
  <c r="K340" i="1"/>
  <c r="K341" i="1"/>
  <c r="K342" i="1"/>
  <c r="J343" i="1"/>
  <c r="K337" i="1"/>
  <c r="I343" i="1"/>
  <c r="K331" i="1"/>
  <c r="K332" i="1"/>
  <c r="K333" i="1"/>
  <c r="K330" i="1"/>
  <c r="I334" i="1"/>
  <c r="K334" i="1" s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03" i="1"/>
  <c r="K299" i="1"/>
  <c r="K300" i="1" s="1"/>
  <c r="K294" i="1"/>
  <c r="K293" i="1"/>
  <c r="K296" i="1"/>
  <c r="K289" i="1"/>
  <c r="K288" i="1"/>
  <c r="I290" i="1"/>
  <c r="K290" i="1" s="1"/>
  <c r="J285" i="1"/>
  <c r="K276" i="1"/>
  <c r="K277" i="1"/>
  <c r="K278" i="1"/>
  <c r="K279" i="1"/>
  <c r="K280" i="1"/>
  <c r="K281" i="1"/>
  <c r="K282" i="1"/>
  <c r="K283" i="1"/>
  <c r="K284" i="1"/>
  <c r="K275" i="1"/>
  <c r="I285" i="1"/>
  <c r="K269" i="1"/>
  <c r="K270" i="1"/>
  <c r="K271" i="1"/>
  <c r="J272" i="1"/>
  <c r="K268" i="1"/>
  <c r="I272" i="1"/>
  <c r="K259" i="1"/>
  <c r="K260" i="1"/>
  <c r="K261" i="1"/>
  <c r="K262" i="1"/>
  <c r="K263" i="1"/>
  <c r="K258" i="1"/>
  <c r="J255" i="1"/>
  <c r="K250" i="1"/>
  <c r="K251" i="1"/>
  <c r="K252" i="1"/>
  <c r="K253" i="1"/>
  <c r="K254" i="1"/>
  <c r="K249" i="1"/>
  <c r="I255" i="1"/>
  <c r="K241" i="1"/>
  <c r="K242" i="1"/>
  <c r="K243" i="1"/>
  <c r="K244" i="1"/>
  <c r="K240" i="1"/>
  <c r="K246" i="1"/>
  <c r="K226" i="1"/>
  <c r="K227" i="1"/>
  <c r="K228" i="1"/>
  <c r="K229" i="1"/>
  <c r="K230" i="1"/>
  <c r="K231" i="1"/>
  <c r="K232" i="1"/>
  <c r="K233" i="1"/>
  <c r="K234" i="1"/>
  <c r="K225" i="1"/>
  <c r="K237" i="1"/>
  <c r="K222" i="1"/>
  <c r="K221" i="1"/>
  <c r="K217" i="1"/>
  <c r="K218" i="1" s="1"/>
  <c r="I218" i="1"/>
  <c r="K213" i="1"/>
  <c r="K212" i="1"/>
  <c r="I214" i="1"/>
  <c r="K214" i="1" s="1"/>
  <c r="K205" i="1"/>
  <c r="K206" i="1"/>
  <c r="K207" i="1"/>
  <c r="K208" i="1"/>
  <c r="K204" i="1"/>
  <c r="J209" i="1"/>
  <c r="I209" i="1"/>
  <c r="K200" i="1"/>
  <c r="K201" i="1" s="1"/>
  <c r="J193" i="1"/>
  <c r="K192" i="1"/>
  <c r="K191" i="1"/>
  <c r="I193" i="1"/>
  <c r="K178" i="1"/>
  <c r="K179" i="1"/>
  <c r="K180" i="1"/>
  <c r="K181" i="1"/>
  <c r="K182" i="1"/>
  <c r="K183" i="1"/>
  <c r="K184" i="1"/>
  <c r="K185" i="1"/>
  <c r="K186" i="1"/>
  <c r="K187" i="1"/>
  <c r="K177" i="1"/>
  <c r="K188" i="1"/>
  <c r="K164" i="1"/>
  <c r="K165" i="1"/>
  <c r="K166" i="1"/>
  <c r="K167" i="1"/>
  <c r="K168" i="1"/>
  <c r="K169" i="1"/>
  <c r="K170" i="1"/>
  <c r="K171" i="1"/>
  <c r="K172" i="1"/>
  <c r="K163" i="1"/>
  <c r="I421" i="1" l="1"/>
  <c r="J421" i="1"/>
  <c r="K343" i="1"/>
  <c r="K265" i="1"/>
  <c r="K327" i="1"/>
  <c r="K272" i="1"/>
  <c r="K255" i="1"/>
  <c r="K285" i="1"/>
  <c r="K209" i="1"/>
  <c r="K193" i="1"/>
  <c r="K174" i="1"/>
  <c r="K421" i="1" l="1"/>
  <c r="K155" i="1"/>
  <c r="K156" i="1" s="1"/>
  <c r="I156" i="1"/>
  <c r="K149" i="1"/>
  <c r="K150" i="1"/>
  <c r="K151" i="1"/>
  <c r="K148" i="1"/>
  <c r="J152" i="1"/>
  <c r="I152" i="1"/>
  <c r="K144" i="1"/>
  <c r="I145" i="1"/>
  <c r="K145" i="1" s="1"/>
  <c r="K138" i="1"/>
  <c r="K139" i="1"/>
  <c r="K140" i="1"/>
  <c r="K137" i="1"/>
  <c r="I141" i="1"/>
  <c r="K141" i="1" s="1"/>
  <c r="K130" i="1"/>
  <c r="K131" i="1"/>
  <c r="K132" i="1"/>
  <c r="K133" i="1"/>
  <c r="K129" i="1"/>
  <c r="I134" i="1"/>
  <c r="K134" i="1" s="1"/>
  <c r="K123" i="1"/>
  <c r="K124" i="1"/>
  <c r="K125" i="1"/>
  <c r="K122" i="1"/>
  <c r="I126" i="1"/>
  <c r="K126" i="1" s="1"/>
  <c r="J119" i="1"/>
  <c r="K117" i="1"/>
  <c r="K118" i="1"/>
  <c r="K116" i="1"/>
  <c r="I119" i="1"/>
  <c r="K105" i="1"/>
  <c r="K106" i="1"/>
  <c r="K107" i="1"/>
  <c r="K108" i="1"/>
  <c r="K109" i="1"/>
  <c r="K110" i="1"/>
  <c r="K111" i="1"/>
  <c r="K112" i="1"/>
  <c r="K104" i="1"/>
  <c r="I113" i="1"/>
  <c r="K113" i="1" s="1"/>
  <c r="K100" i="1"/>
  <c r="K99" i="1"/>
  <c r="I101" i="1"/>
  <c r="K101" i="1" s="1"/>
  <c r="K90" i="1"/>
  <c r="K91" i="1"/>
  <c r="K92" i="1"/>
  <c r="K93" i="1"/>
  <c r="K94" i="1"/>
  <c r="K95" i="1"/>
  <c r="K89" i="1"/>
  <c r="I96" i="1"/>
  <c r="K96" i="1" s="1"/>
  <c r="K82" i="1"/>
  <c r="K83" i="1"/>
  <c r="K84" i="1"/>
  <c r="K85" i="1"/>
  <c r="K81" i="1"/>
  <c r="I86" i="1"/>
  <c r="K86" i="1" s="1"/>
  <c r="K74" i="1"/>
  <c r="K75" i="1"/>
  <c r="K76" i="1"/>
  <c r="K77" i="1"/>
  <c r="K73" i="1"/>
  <c r="I78" i="1"/>
  <c r="K78" i="1" s="1"/>
  <c r="J158" i="1" l="1"/>
  <c r="J423" i="1" s="1"/>
  <c r="K152" i="1"/>
  <c r="K119" i="1"/>
  <c r="K68" i="1" l="1"/>
  <c r="K69" i="1"/>
  <c r="K67" i="1"/>
  <c r="I70" i="1"/>
  <c r="K70" i="1" s="1"/>
  <c r="K61" i="1"/>
  <c r="K62" i="1"/>
  <c r="K63" i="1"/>
  <c r="K60" i="1"/>
  <c r="I64" i="1"/>
  <c r="K64" i="1" s="1"/>
  <c r="K56" i="1"/>
  <c r="K55" i="1"/>
  <c r="I57" i="1"/>
  <c r="K57" i="1" s="1"/>
  <c r="K51" i="1"/>
  <c r="K52" i="1"/>
  <c r="K50" i="1"/>
  <c r="K46" i="1"/>
  <c r="K45" i="1"/>
  <c r="I47" i="1"/>
  <c r="K47" i="1" s="1"/>
  <c r="K39" i="1"/>
  <c r="K40" i="1"/>
  <c r="K41" i="1"/>
  <c r="K38" i="1"/>
  <c r="I42" i="1"/>
  <c r="K42" i="1" s="1"/>
  <c r="K30" i="1" l="1"/>
  <c r="K31" i="1"/>
  <c r="K32" i="1"/>
  <c r="K33" i="1"/>
  <c r="K34" i="1"/>
  <c r="K29" i="1"/>
  <c r="I35" i="1"/>
  <c r="K35" i="1" s="1"/>
  <c r="K18" i="1"/>
  <c r="K19" i="1"/>
  <c r="K20" i="1"/>
  <c r="K21" i="1"/>
  <c r="K22" i="1"/>
  <c r="K23" i="1"/>
  <c r="K24" i="1"/>
  <c r="K25" i="1"/>
  <c r="K17" i="1"/>
  <c r="K26" i="1"/>
  <c r="K6" i="1"/>
  <c r="K7" i="1"/>
  <c r="K8" i="1"/>
  <c r="K9" i="1"/>
  <c r="K10" i="1"/>
  <c r="K11" i="1"/>
  <c r="K12" i="1"/>
  <c r="K13" i="1"/>
  <c r="K5" i="1"/>
  <c r="I14" i="1"/>
  <c r="K14" i="1" l="1"/>
  <c r="K158" i="1" s="1"/>
  <c r="K423" i="1" s="1"/>
  <c r="I158" i="1"/>
  <c r="I423" i="1" s="1"/>
</calcChain>
</file>

<file path=xl/sharedStrings.xml><?xml version="1.0" encoding="utf-8"?>
<sst xmlns="http://schemas.openxmlformats.org/spreadsheetml/2006/main" count="1460" uniqueCount="348">
  <si>
    <t>Razão Social Credor</t>
  </si>
  <si>
    <t>Valor Ordem Pagamento</t>
  </si>
  <si>
    <t>CARLOS FERNANDO DA SILVA</t>
  </si>
  <si>
    <t>Soma:</t>
  </si>
  <si>
    <t>CARLOS HENRIQUE GUEDES</t>
  </si>
  <si>
    <t>ESTEVAO ROCHA FIUZA</t>
  </si>
  <si>
    <t>FABIO HENRIQUE ARAUJO DA SILVA</t>
  </si>
  <si>
    <t>HELIO CESAR RODRIGUES DE RESENDE</t>
  </si>
  <si>
    <t>IGOR MASCARENHAS ETO</t>
  </si>
  <si>
    <t>JOEL LUCAS DA SILVA</t>
  </si>
  <si>
    <t>LEONARDO ERMINDO CARDOSO</t>
  </si>
  <si>
    <t>LUIZ FERNANDO COUTO</t>
  </si>
  <si>
    <t>MARCELO GONCALVES DINIZ</t>
  </si>
  <si>
    <t>MICHELLE MARGARIDA SANTOS COSTA</t>
  </si>
  <si>
    <t>NESTOR FRANCISCO DE OLIVEIRA</t>
  </si>
  <si>
    <t>PAULO EDUARDO ROCHA BRANT</t>
  </si>
  <si>
    <t>PEDRO CESAR FONSECA DE MAGALHAES CARVALHO</t>
  </si>
  <si>
    <t>ROBERTO CEZARIO DE SOUZA</t>
  </si>
  <si>
    <t>RODRIGO FREITAS GOMES</t>
  </si>
  <si>
    <t>VINICIUS DE OLIVEIRA ANDRADE GOULART</t>
  </si>
  <si>
    <t>WILSON LUIZ ROSSE</t>
  </si>
  <si>
    <t>002/2022</t>
  </si>
  <si>
    <t>016/2022</t>
  </si>
  <si>
    <t>008/2022</t>
  </si>
  <si>
    <t>009/2022</t>
  </si>
  <si>
    <t>022/2022</t>
  </si>
  <si>
    <t>007/2022</t>
  </si>
  <si>
    <t>023/2022</t>
  </si>
  <si>
    <t>017/2022</t>
  </si>
  <si>
    <t>032/2022</t>
  </si>
  <si>
    <t>005/2022</t>
  </si>
  <si>
    <t>012/2022</t>
  </si>
  <si>
    <t>015/2022</t>
  </si>
  <si>
    <t>028/2022</t>
  </si>
  <si>
    <t>003/2022</t>
  </si>
  <si>
    <t>026/2022</t>
  </si>
  <si>
    <t>010/2022</t>
  </si>
  <si>
    <t>019/2022</t>
  </si>
  <si>
    <t>010/2022-1</t>
  </si>
  <si>
    <t>036/2022</t>
  </si>
  <si>
    <t>020/2022</t>
  </si>
  <si>
    <t>038/2022</t>
  </si>
  <si>
    <t>001/2022</t>
  </si>
  <si>
    <t>013/2022</t>
  </si>
  <si>
    <t>001/2022-1</t>
  </si>
  <si>
    <t>025/2022</t>
  </si>
  <si>
    <t>006/2022</t>
  </si>
  <si>
    <t>037/2022</t>
  </si>
  <si>
    <t>004/2022</t>
  </si>
  <si>
    <t>031/2022</t>
  </si>
  <si>
    <t>024/2022</t>
  </si>
  <si>
    <t>029/2022</t>
  </si>
  <si>
    <t>014/2022</t>
  </si>
  <si>
    <t>030/2022</t>
  </si>
  <si>
    <t>035/2022</t>
  </si>
  <si>
    <t>018/2022</t>
  </si>
  <si>
    <t>045/2022</t>
  </si>
  <si>
    <t>041/2022</t>
  </si>
  <si>
    <t>042/2022</t>
  </si>
  <si>
    <t>043/2022</t>
  </si>
  <si>
    <t>020/2022-1</t>
  </si>
  <si>
    <t>039/2022</t>
  </si>
  <si>
    <t>040/2022</t>
  </si>
  <si>
    <t>Valor Anulação Despesa</t>
  </si>
  <si>
    <t>RODRIGO BORGES DA SILVA CASTRO LEITE</t>
  </si>
  <si>
    <t>047/2022</t>
  </si>
  <si>
    <t>049/2022</t>
  </si>
  <si>
    <t>044/2022</t>
  </si>
  <si>
    <t>026/2022-1</t>
  </si>
  <si>
    <t>033/2022</t>
  </si>
  <si>
    <t>048/2022</t>
  </si>
  <si>
    <t>050/2022</t>
  </si>
  <si>
    <t>046/2022</t>
  </si>
  <si>
    <t>GISELA BATISTA DE QUEIROS MATTOSO</t>
  </si>
  <si>
    <t>RORIS AMARAL CAMARA</t>
  </si>
  <si>
    <t>057/2022</t>
  </si>
  <si>
    <t>060/2022</t>
  </si>
  <si>
    <t>075/2022</t>
  </si>
  <si>
    <t>078/2022</t>
  </si>
  <si>
    <t>078/2022-1</t>
  </si>
  <si>
    <t>053/2022</t>
  </si>
  <si>
    <t>064/2022</t>
  </si>
  <si>
    <t>068/2022</t>
  </si>
  <si>
    <t>081/2022</t>
  </si>
  <si>
    <t>054/2022</t>
  </si>
  <si>
    <t>062/2022</t>
  </si>
  <si>
    <t>082/2022</t>
  </si>
  <si>
    <t>032/2022-1</t>
  </si>
  <si>
    <t>093/2022</t>
  </si>
  <si>
    <t>063/2022</t>
  </si>
  <si>
    <t>065/2022</t>
  </si>
  <si>
    <t>066/2022</t>
  </si>
  <si>
    <t>103/2022</t>
  </si>
  <si>
    <t>077/2022</t>
  </si>
  <si>
    <t>088/2022</t>
  </si>
  <si>
    <t>101/2022</t>
  </si>
  <si>
    <t>051/2022</t>
  </si>
  <si>
    <t>091/2022</t>
  </si>
  <si>
    <t>051/2022-1</t>
  </si>
  <si>
    <t>071/2022</t>
  </si>
  <si>
    <t>096/2022</t>
  </si>
  <si>
    <t>071/2022-1</t>
  </si>
  <si>
    <t>055/2022</t>
  </si>
  <si>
    <t>056/2022</t>
  </si>
  <si>
    <t>059/2022</t>
  </si>
  <si>
    <t>069/2022</t>
  </si>
  <si>
    <t>084/2022</t>
  </si>
  <si>
    <t>070/2022</t>
  </si>
  <si>
    <t>091/2022-1</t>
  </si>
  <si>
    <t>031/2022-1</t>
  </si>
  <si>
    <t>085/2022</t>
  </si>
  <si>
    <t>104/2022</t>
  </si>
  <si>
    <t>058/2022</t>
  </si>
  <si>
    <t>061/2022</t>
  </si>
  <si>
    <t>076/2022</t>
  </si>
  <si>
    <t>080/2022</t>
  </si>
  <si>
    <t>079/2022</t>
  </si>
  <si>
    <t>072/2022</t>
  </si>
  <si>
    <t>095/2022</t>
  </si>
  <si>
    <t>073/2022</t>
  </si>
  <si>
    <t>074/2022</t>
  </si>
  <si>
    <t>086/2022</t>
  </si>
  <si>
    <t>087/2022</t>
  </si>
  <si>
    <t>099/2022</t>
  </si>
  <si>
    <t>111/2022</t>
  </si>
  <si>
    <t>096/2022-1</t>
  </si>
  <si>
    <t>108/2022</t>
  </si>
  <si>
    <t>118/2022</t>
  </si>
  <si>
    <t>106/2022</t>
  </si>
  <si>
    <t>144/2022</t>
  </si>
  <si>
    <t>111/2022-1</t>
  </si>
  <si>
    <t>128/2022</t>
  </si>
  <si>
    <t>134/2022</t>
  </si>
  <si>
    <t>108/2022-1</t>
  </si>
  <si>
    <t>131/2022</t>
  </si>
  <si>
    <t>125/2022</t>
  </si>
  <si>
    <t>132/2022</t>
  </si>
  <si>
    <t>124/2022</t>
  </si>
  <si>
    <t>138/2022</t>
  </si>
  <si>
    <t>121/2022</t>
  </si>
  <si>
    <t>130/2022</t>
  </si>
  <si>
    <t>133/2022</t>
  </si>
  <si>
    <t>109/2022</t>
  </si>
  <si>
    <t>142/2022</t>
  </si>
  <si>
    <t>151/2022</t>
  </si>
  <si>
    <t>149/2022</t>
  </si>
  <si>
    <t>139/2022</t>
  </si>
  <si>
    <t>154/2022</t>
  </si>
  <si>
    <t>148/2022</t>
  </si>
  <si>
    <t>150/2022</t>
  </si>
  <si>
    <t>109/2022-2</t>
  </si>
  <si>
    <t>146/2022</t>
  </si>
  <si>
    <t>108/2022-2</t>
  </si>
  <si>
    <t>155/2022</t>
  </si>
  <si>
    <t>158/2022</t>
  </si>
  <si>
    <t>159/2022</t>
  </si>
  <si>
    <t>181/2022</t>
  </si>
  <si>
    <t>166/2022</t>
  </si>
  <si>
    <t>149/2022-1</t>
  </si>
  <si>
    <t>178/2022</t>
  </si>
  <si>
    <t>157/2022</t>
  </si>
  <si>
    <t>166/2022-2</t>
  </si>
  <si>
    <t>174/2022</t>
  </si>
  <si>
    <t>169/2022</t>
  </si>
  <si>
    <t>186/2022</t>
  </si>
  <si>
    <t>155/2022-1</t>
  </si>
  <si>
    <t>177/2022</t>
  </si>
  <si>
    <t>162/2022</t>
  </si>
  <si>
    <t>138/2022-1</t>
  </si>
  <si>
    <t>183/2022</t>
  </si>
  <si>
    <t>160/2022</t>
  </si>
  <si>
    <t>163/2022</t>
  </si>
  <si>
    <t>164/2022</t>
  </si>
  <si>
    <t>165/2022</t>
  </si>
  <si>
    <t>150/2022-1</t>
  </si>
  <si>
    <t>189/2022</t>
  </si>
  <si>
    <t>196/2022</t>
  </si>
  <si>
    <t>181/2022-1</t>
  </si>
  <si>
    <t>197/2022</t>
  </si>
  <si>
    <t>199/2022</t>
  </si>
  <si>
    <t>206/2022</t>
  </si>
  <si>
    <t>196/2022-1</t>
  </si>
  <si>
    <t>211/2022</t>
  </si>
  <si>
    <t>197/2022-1</t>
  </si>
  <si>
    <t>199/2022-1</t>
  </si>
  <si>
    <t>218/2022</t>
  </si>
  <si>
    <t>219/2022</t>
  </si>
  <si>
    <t>214/2022</t>
  </si>
  <si>
    <t>204/2022</t>
  </si>
  <si>
    <t>215/2022</t>
  </si>
  <si>
    <t>189/2022-1</t>
  </si>
  <si>
    <t>205/2022</t>
  </si>
  <si>
    <t>220/2022</t>
  </si>
  <si>
    <t>222/2022</t>
  </si>
  <si>
    <t>223/2022</t>
  </si>
  <si>
    <t>225/2022</t>
  </si>
  <si>
    <t xml:space="preserve">Unidade Executora </t>
  </si>
  <si>
    <t>Número PCDP</t>
  </si>
  <si>
    <t xml:space="preserve">CPF Credor </t>
  </si>
  <si>
    <t>Ordem de Pagamento</t>
  </si>
  <si>
    <t xml:space="preserve">Data </t>
  </si>
  <si>
    <t xml:space="preserve">Tipo Diárias </t>
  </si>
  <si>
    <t>Valor Real</t>
  </si>
  <si>
    <t>Antecipada</t>
  </si>
  <si>
    <t>Vencida</t>
  </si>
  <si>
    <t>1° TRIMESTRE/2022</t>
  </si>
  <si>
    <t>DEMONSTRATIVO DE DIÁRIAS DE VIAGEM CONCEDIDAS AO PESSOAL CIVIL DA SEGOV,  POR TRIMESTRE NO EXERCÍCIO DE 2022</t>
  </si>
  <si>
    <t xml:space="preserve">Vencida </t>
  </si>
  <si>
    <t xml:space="preserve">         TOTAL GERAL 1º TRIMESTRE/2022</t>
  </si>
  <si>
    <t>2° TRIMESTRE/2022</t>
  </si>
  <si>
    <t>098/2022</t>
  </si>
  <si>
    <t>117/2022</t>
  </si>
  <si>
    <t>135/2022</t>
  </si>
  <si>
    <t>136/2022</t>
  </si>
  <si>
    <t>161/2022</t>
  </si>
  <si>
    <t>135/2022-1</t>
  </si>
  <si>
    <t>182/2022</t>
  </si>
  <si>
    <t>213/2022</t>
  </si>
  <si>
    <t>224/2022</t>
  </si>
  <si>
    <t>228/2022</t>
  </si>
  <si>
    <t>092/2022</t>
  </si>
  <si>
    <t>140/2022</t>
  </si>
  <si>
    <t>126/,022</t>
  </si>
  <si>
    <t>152/2022</t>
  </si>
  <si>
    <t>167/2022</t>
  </si>
  <si>
    <t>179/2022</t>
  </si>
  <si>
    <t>194/2022</t>
  </si>
  <si>
    <t>203/2022</t>
  </si>
  <si>
    <t>208/2022</t>
  </si>
  <si>
    <t>217/2022</t>
  </si>
  <si>
    <t>175/2022</t>
  </si>
  <si>
    <t>CLEVERSOM NATAL DE OLIVEIRA</t>
  </si>
  <si>
    <t>172/2022</t>
  </si>
  <si>
    <t>187/2022</t>
  </si>
  <si>
    <t>ERNANDES FELIX DA COSTA SOUZA</t>
  </si>
  <si>
    <t>097/2022</t>
  </si>
  <si>
    <t>127/2022</t>
  </si>
  <si>
    <t>141/2022</t>
  </si>
  <si>
    <t>153/2022</t>
  </si>
  <si>
    <t>168/2022</t>
  </si>
  <si>
    <t>185/2022</t>
  </si>
  <si>
    <t>105/2022</t>
  </si>
  <si>
    <t>094/2022</t>
  </si>
  <si>
    <t>120/2022</t>
  </si>
  <si>
    <t>GUSTAVO DE FARIA DIAS CORREA</t>
  </si>
  <si>
    <t>IBIRATY MARTINS JUNIOR</t>
  </si>
  <si>
    <t>100/2022</t>
  </si>
  <si>
    <t>110/2022</t>
  </si>
  <si>
    <t>114/2022</t>
  </si>
  <si>
    <t>122/2022</t>
  </si>
  <si>
    <t>123/2022</t>
  </si>
  <si>
    <t>147/2022</t>
  </si>
  <si>
    <t>195/2022</t>
  </si>
  <si>
    <t>210/2022</t>
  </si>
  <si>
    <t>216/2022</t>
  </si>
  <si>
    <t>129/2022</t>
  </si>
  <si>
    <t>156/2022</t>
  </si>
  <si>
    <t>188/2022</t>
  </si>
  <si>
    <t>200/2022</t>
  </si>
  <si>
    <t>201/2022</t>
  </si>
  <si>
    <t>JULIO CEZAR NOGUEIRA FARES JUNIOR</t>
  </si>
  <si>
    <t>143/2022</t>
  </si>
  <si>
    <t>170/2022</t>
  </si>
  <si>
    <t>171/2022</t>
  </si>
  <si>
    <t>173/2022</t>
  </si>
  <si>
    <t>202/2022</t>
  </si>
  <si>
    <t>107/2022</t>
  </si>
  <si>
    <t>119/2022</t>
  </si>
  <si>
    <t>145/2022</t>
  </si>
  <si>
    <t>198/2022</t>
  </si>
  <si>
    <t>212/2022</t>
  </si>
  <si>
    <t>226/2022</t>
  </si>
  <si>
    <t>MARCELUS FERNANDES LIMA</t>
  </si>
  <si>
    <t>089/2022</t>
  </si>
  <si>
    <t>230/2022</t>
  </si>
  <si>
    <t>MARILENA CHAVES</t>
  </si>
  <si>
    <t>180/2022</t>
  </si>
  <si>
    <t>221/2022</t>
  </si>
  <si>
    <t>MARCIO LUIS DE OLIVEIRA</t>
  </si>
  <si>
    <t>112/2022</t>
  </si>
  <si>
    <t>RAPHAEL RODRIGUES FERREIRA</t>
  </si>
  <si>
    <t>116/2022</t>
  </si>
  <si>
    <t>SERGIO GONCALVES VIEIRA</t>
  </si>
  <si>
    <t>113/2022</t>
  </si>
  <si>
    <t>SONIA MIRTES DO NASCIMENTO</t>
  </si>
  <si>
    <t>102/2022</t>
  </si>
  <si>
    <t>220/2022-1</t>
  </si>
  <si>
    <t>223/2022-1</t>
  </si>
  <si>
    <t>231/2022</t>
  </si>
  <si>
    <t>233/2022</t>
  </si>
  <si>
    <t>115/2022</t>
  </si>
  <si>
    <t>Nota Explicativa: O valor real de pagamento, é a diferença apurada quando da apresentação de prestação de contas de diárias concedidas  antecipadamentes.</t>
  </si>
  <si>
    <t>Roberto Márcio de Abreu</t>
  </si>
  <si>
    <t>Vando Argentino Ferreira</t>
  </si>
  <si>
    <t>Contador</t>
  </si>
  <si>
    <t>Diretor de Contabilidade e Finanças</t>
  </si>
  <si>
    <t>Masp. 342.553.5</t>
  </si>
  <si>
    <t>Masp. 342.785-3</t>
  </si>
  <si>
    <t>Marcelus Fernandes Lima</t>
  </si>
  <si>
    <t>Superintendente de Planejamento, Gestão e Finanças</t>
  </si>
  <si>
    <t xml:space="preserve">         TOTAL GERAL 2º TRIMESTRE/2022</t>
  </si>
  <si>
    <t>***.207.276/**</t>
  </si>
  <si>
    <t>***.844.667**</t>
  </si>
  <si>
    <t>***.194.166/**</t>
  </si>
  <si>
    <t>***.297.666/**</t>
  </si>
  <si>
    <t>***.891.406/**</t>
  </si>
  <si>
    <t>***.491.766/**</t>
  </si>
  <si>
    <t>***.944.856/**</t>
  </si>
  <si>
    <t>***.144.936/**</t>
  </si>
  <si>
    <t>***.342.046/**</t>
  </si>
  <si>
    <t>***.969.226/**</t>
  </si>
  <si>
    <t>***.118.256/**</t>
  </si>
  <si>
    <t>***.317.887/**</t>
  </si>
  <si>
    <t>***.978.256/**</t>
  </si>
  <si>
    <t>***.271.236/**</t>
  </si>
  <si>
    <t>***.734.886/**</t>
  </si>
  <si>
    <t>***.828.756/**</t>
  </si>
  <si>
    <t>***.325.336/**</t>
  </si>
  <si>
    <t>***.824.446/**</t>
  </si>
  <si>
    <t>***.113.786/**</t>
  </si>
  <si>
    <t>***.235.746/**</t>
  </si>
  <si>
    <t>***.314.136/**</t>
  </si>
  <si>
    <t>***.844.667/**</t>
  </si>
  <si>
    <t>***.435.476/**</t>
  </si>
  <si>
    <t>***.298.221/**</t>
  </si>
  <si>
    <t>***.712.996/**</t>
  </si>
  <si>
    <t>***.627.536/**</t>
  </si>
  <si>
    <t>***.042.026/**</t>
  </si>
  <si>
    <t>***.200.166/**</t>
  </si>
  <si>
    <t>***.742.826/**</t>
  </si>
  <si>
    <t>***.631.616/**</t>
  </si>
  <si>
    <t>***.049.266/**</t>
  </si>
  <si>
    <t>***.063.306/**</t>
  </si>
  <si>
    <t>***.266.478/**</t>
  </si>
  <si>
    <t>236/2022</t>
  </si>
  <si>
    <t>243/2022</t>
  </si>
  <si>
    <t>Masp. 1.107.442-4</t>
  </si>
  <si>
    <t>S.P.G.F./Diretoria de Contabilidade e Finanças,06 de Julho de 2022</t>
  </si>
  <si>
    <t>240/2022</t>
  </si>
  <si>
    <t>235/2022</t>
  </si>
  <si>
    <t>238/2022</t>
  </si>
  <si>
    <t>237/2022</t>
  </si>
  <si>
    <t>234/2022</t>
  </si>
  <si>
    <t>ESTEVÃO ROCHA FIUZA</t>
  </si>
  <si>
    <t>DANIEL ANGOTTI MOISES MARQUES</t>
  </si>
  <si>
    <t>241/2022</t>
  </si>
  <si>
    <t>TOTAL GERAL 1º e 2º TRIMESTRE/2022 . . .</t>
  </si>
  <si>
    <t>Fonte: Relatório do "BI/SIAFI" do dia 01/07/2022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</si>
</sst>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R$&quot;\ #,##0.00;[Red]\-&quot;R$&quot;\ #,##0.00"/>
    <numFmt numFmtId="164" formatCode="&quot;R$&quot;#,##0.00;[Red]\-&quot;R$&quot;#,##0.00"/>
    <numFmt numFmtId="165" formatCode="#,###,###,###,##0.00"/>
    <numFmt numFmtId="166" formatCode="&quot;R$&quot;\ #,##0.00"/>
  </numFmts>
  <fonts count="38" x14ac:knownFonts="1">
    <font>
      <sz val="10"/>
      <color rgb="FF000000"/>
      <name val="Arial"/>
    </font>
    <font>
      <sz val="6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rgb="FF000084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84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000000"/>
      <name val="Arial"/>
      <family val="2"/>
    </font>
    <font>
      <b/>
      <sz val="9"/>
      <color rgb="FFFF0000"/>
      <name val="Arial"/>
      <family val="2"/>
    </font>
    <font>
      <b/>
      <sz val="11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FF"/>
      <name val="Arial"/>
      <family val="2"/>
    </font>
    <font>
      <b/>
      <sz val="11"/>
      <color rgb="FF0000FF"/>
      <name val="Arial"/>
      <family val="2"/>
    </font>
    <font>
      <b/>
      <sz val="11"/>
      <color rgb="FF0000FF"/>
      <name val="Arial"/>
      <family val="2"/>
    </font>
    <font>
      <b/>
      <sz val="11"/>
      <color rgb="FF000084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rgb="FF000000"/>
      <name val="Arial"/>
      <family val="2"/>
    </font>
    <font>
      <sz val="9"/>
      <color rgb="FF0000FF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6"/>
      <color rgb="FF000000"/>
      <name val="Arial"/>
      <family val="2"/>
    </font>
    <font>
      <b/>
      <sz val="11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theme="0"/>
        <bgColor rgb="FFFFFFFF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rgb="FFCAC9D9"/>
      </left>
      <right style="thin">
        <color rgb="FFCAC9D9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428">
    <xf numFmtId="0" fontId="0" fillId="0" borderId="0" xfId="0"/>
    <xf numFmtId="0" fontId="1" fillId="2" borderId="0" xfId="0" applyFont="1" applyFill="1" applyAlignment="1">
      <alignment horizontal="left"/>
    </xf>
    <xf numFmtId="1" fontId="2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left"/>
    </xf>
    <xf numFmtId="165" fontId="2" fillId="3" borderId="1" xfId="0" applyNumberFormat="1" applyFont="1" applyFill="1" applyBorder="1" applyAlignment="1">
      <alignment horizontal="right"/>
    </xf>
    <xf numFmtId="49" fontId="3" fillId="3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165" fontId="6" fillId="2" borderId="0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16" fillId="3" borderId="1" xfId="0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left"/>
    </xf>
    <xf numFmtId="49" fontId="26" fillId="3" borderId="1" xfId="0" applyNumberFormat="1" applyFont="1" applyFill="1" applyBorder="1" applyAlignment="1">
      <alignment horizontal="left"/>
    </xf>
    <xf numFmtId="49" fontId="26" fillId="2" borderId="1" xfId="0" applyNumberFormat="1" applyFont="1" applyFill="1" applyBorder="1" applyAlignment="1">
      <alignment horizontal="left"/>
    </xf>
    <xf numFmtId="49" fontId="26" fillId="0" borderId="1" xfId="0" applyNumberFormat="1" applyFont="1" applyFill="1" applyBorder="1" applyAlignment="1">
      <alignment horizontal="left"/>
    </xf>
    <xf numFmtId="0" fontId="27" fillId="0" borderId="1" xfId="0" applyNumberFormat="1" applyFont="1" applyFill="1" applyBorder="1" applyAlignment="1">
      <alignment horizontal="center"/>
    </xf>
    <xf numFmtId="4" fontId="26" fillId="3" borderId="1" xfId="0" applyNumberFormat="1" applyFont="1" applyFill="1" applyBorder="1" applyAlignment="1">
      <alignment horizontal="right"/>
    </xf>
    <xf numFmtId="4" fontId="11" fillId="2" borderId="1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 vertical="center"/>
    </xf>
    <xf numFmtId="49" fontId="13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165" fontId="15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left" vertical="center"/>
    </xf>
    <xf numFmtId="165" fontId="5" fillId="2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/>
    </xf>
    <xf numFmtId="0" fontId="27" fillId="0" borderId="4" xfId="0" applyNumberFormat="1" applyFont="1" applyFill="1" applyBorder="1" applyAlignment="1">
      <alignment horizontal="center"/>
    </xf>
    <xf numFmtId="49" fontId="25" fillId="0" borderId="4" xfId="0" applyNumberFormat="1" applyFont="1" applyFill="1" applyBorder="1" applyAlignment="1">
      <alignment horizontal="left"/>
    </xf>
    <xf numFmtId="4" fontId="11" fillId="2" borderId="4" xfId="0" applyNumberFormat="1" applyFont="1" applyFill="1" applyBorder="1" applyAlignment="1">
      <alignment horizontal="right"/>
    </xf>
    <xf numFmtId="49" fontId="25" fillId="4" borderId="11" xfId="0" applyNumberFormat="1" applyFont="1" applyFill="1" applyBorder="1" applyAlignment="1">
      <alignment horizontal="center"/>
    </xf>
    <xf numFmtId="49" fontId="25" fillId="4" borderId="12" xfId="0" applyNumberFormat="1" applyFont="1" applyFill="1" applyBorder="1" applyAlignment="1">
      <alignment horizontal="center"/>
    </xf>
    <xf numFmtId="49" fontId="25" fillId="4" borderId="1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26" fillId="3" borderId="4" xfId="0" applyNumberFormat="1" applyFont="1" applyFill="1" applyBorder="1" applyAlignment="1">
      <alignment horizontal="left"/>
    </xf>
    <xf numFmtId="4" fontId="26" fillId="3" borderId="4" xfId="0" applyNumberFormat="1" applyFont="1" applyFill="1" applyBorder="1" applyAlignment="1">
      <alignment horizontal="right"/>
    </xf>
    <xf numFmtId="0" fontId="27" fillId="0" borderId="4" xfId="0" applyNumberFormat="1" applyFont="1" applyFill="1" applyBorder="1" applyAlignment="1">
      <alignment horizontal="right"/>
    </xf>
    <xf numFmtId="0" fontId="27" fillId="0" borderId="1" xfId="0" applyNumberFormat="1" applyFont="1" applyFill="1" applyBorder="1" applyAlignment="1">
      <alignment horizontal="right"/>
    </xf>
    <xf numFmtId="4" fontId="11" fillId="2" borderId="10" xfId="0" applyNumberFormat="1" applyFont="1" applyFill="1" applyBorder="1" applyAlignment="1">
      <alignment horizontal="right"/>
    </xf>
    <xf numFmtId="4" fontId="11" fillId="2" borderId="8" xfId="0" applyNumberFormat="1" applyFont="1" applyFill="1" applyBorder="1" applyAlignment="1">
      <alignment horizontal="right"/>
    </xf>
    <xf numFmtId="0" fontId="27" fillId="0" borderId="3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left"/>
    </xf>
    <xf numFmtId="49" fontId="26" fillId="0" borderId="3" xfId="0" applyNumberFormat="1" applyFont="1" applyFill="1" applyBorder="1" applyAlignment="1">
      <alignment horizontal="left"/>
    </xf>
    <xf numFmtId="4" fontId="11" fillId="2" borderId="3" xfId="0" applyNumberFormat="1" applyFont="1" applyFill="1" applyBorder="1" applyAlignment="1">
      <alignment horizontal="right"/>
    </xf>
    <xf numFmtId="4" fontId="11" fillId="2" borderId="15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49" fontId="4" fillId="2" borderId="12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165" fontId="5" fillId="2" borderId="12" xfId="0" applyNumberFormat="1" applyFont="1" applyFill="1" applyBorder="1" applyAlignment="1">
      <alignment horizontal="right" vertical="center"/>
    </xf>
    <xf numFmtId="165" fontId="23" fillId="2" borderId="12" xfId="0" applyNumberFormat="1" applyFont="1" applyFill="1" applyBorder="1" applyAlignment="1">
      <alignment horizontal="right" vertical="center"/>
    </xf>
    <xf numFmtId="4" fontId="11" fillId="2" borderId="12" xfId="0" applyNumberFormat="1" applyFont="1" applyFill="1" applyBorder="1" applyAlignment="1">
      <alignment horizontal="right"/>
    </xf>
    <xf numFmtId="4" fontId="19" fillId="2" borderId="13" xfId="0" applyNumberFormat="1" applyFont="1" applyFill="1" applyBorder="1" applyAlignment="1">
      <alignment horizontal="right"/>
    </xf>
    <xf numFmtId="4" fontId="26" fillId="3" borderId="4" xfId="0" applyNumberFormat="1" applyFont="1" applyFill="1" applyBorder="1" applyAlignment="1">
      <alignment horizontal="left"/>
    </xf>
    <xf numFmtId="4" fontId="26" fillId="2" borderId="1" xfId="0" applyNumberFormat="1" applyFont="1" applyFill="1" applyBorder="1" applyAlignment="1">
      <alignment horizontal="left"/>
    </xf>
    <xf numFmtId="4" fontId="26" fillId="3" borderId="1" xfId="0" applyNumberFormat="1" applyFont="1" applyFill="1" applyBorder="1" applyAlignment="1">
      <alignment horizontal="left"/>
    </xf>
    <xf numFmtId="0" fontId="27" fillId="0" borderId="3" xfId="0" applyNumberFormat="1" applyFont="1" applyFill="1" applyBorder="1" applyAlignment="1">
      <alignment horizontal="right"/>
    </xf>
    <xf numFmtId="4" fontId="26" fillId="3" borderId="3" xfId="0" applyNumberFormat="1" applyFont="1" applyFill="1" applyBorder="1" applyAlignment="1">
      <alignment horizontal="left"/>
    </xf>
    <xf numFmtId="0" fontId="12" fillId="3" borderId="3" xfId="0" applyFont="1" applyFill="1" applyBorder="1" applyAlignment="1">
      <alignment horizontal="left"/>
    </xf>
    <xf numFmtId="49" fontId="26" fillId="3" borderId="3" xfId="0" applyNumberFormat="1" applyFont="1" applyFill="1" applyBorder="1" applyAlignment="1">
      <alignment horizontal="left"/>
    </xf>
    <xf numFmtId="49" fontId="11" fillId="2" borderId="1" xfId="0" applyNumberFormat="1" applyFont="1" applyFill="1" applyBorder="1" applyAlignment="1">
      <alignment horizontal="left"/>
    </xf>
    <xf numFmtId="4" fontId="26" fillId="2" borderId="1" xfId="0" applyNumberFormat="1" applyFont="1" applyFill="1" applyBorder="1" applyAlignment="1">
      <alignment horizontal="right"/>
    </xf>
    <xf numFmtId="4" fontId="26" fillId="3" borderId="3" xfId="0" applyNumberFormat="1" applyFont="1" applyFill="1" applyBorder="1" applyAlignment="1">
      <alignment horizontal="right"/>
    </xf>
    <xf numFmtId="165" fontId="11" fillId="0" borderId="4" xfId="0" applyNumberFormat="1" applyFont="1" applyFill="1" applyBorder="1" applyAlignment="1">
      <alignment horizontal="right"/>
    </xf>
    <xf numFmtId="165" fontId="11" fillId="0" borderId="1" xfId="0" applyNumberFormat="1" applyFont="1" applyFill="1" applyBorder="1" applyAlignment="1">
      <alignment horizontal="right"/>
    </xf>
    <xf numFmtId="165" fontId="11" fillId="0" borderId="3" xfId="0" applyNumberFormat="1" applyFont="1" applyFill="1" applyBorder="1" applyAlignment="1">
      <alignment horizontal="right"/>
    </xf>
    <xf numFmtId="4" fontId="11" fillId="3" borderId="4" xfId="0" applyNumberFormat="1" applyFont="1" applyFill="1" applyBorder="1" applyAlignment="1">
      <alignment horizontal="right"/>
    </xf>
    <xf numFmtId="4" fontId="11" fillId="3" borderId="16" xfId="0" applyNumberFormat="1" applyFont="1" applyFill="1" applyBorder="1" applyAlignment="1">
      <alignment horizontal="right"/>
    </xf>
    <xf numFmtId="165" fontId="19" fillId="2" borderId="12" xfId="0" applyNumberFormat="1" applyFont="1" applyFill="1" applyBorder="1" applyAlignment="1">
      <alignment horizontal="right" vertical="center"/>
    </xf>
    <xf numFmtId="4" fontId="11" fillId="3" borderId="12" xfId="0" applyNumberFormat="1" applyFont="1" applyFill="1" applyBorder="1" applyAlignment="1">
      <alignment horizontal="right"/>
    </xf>
    <xf numFmtId="165" fontId="11" fillId="3" borderId="1" xfId="0" applyNumberFormat="1" applyFont="1" applyFill="1" applyBorder="1" applyAlignment="1">
      <alignment horizontal="right"/>
    </xf>
    <xf numFmtId="4" fontId="11" fillId="3" borderId="1" xfId="0" applyNumberFormat="1" applyFont="1" applyFill="1" applyBorder="1" applyAlignment="1">
      <alignment horizontal="right"/>
    </xf>
    <xf numFmtId="4" fontId="11" fillId="3" borderId="8" xfId="0" applyNumberFormat="1" applyFont="1" applyFill="1" applyBorder="1" applyAlignment="1">
      <alignment horizontal="right"/>
    </xf>
    <xf numFmtId="165" fontId="11" fillId="2" borderId="1" xfId="0" applyNumberFormat="1" applyFont="1" applyFill="1" applyBorder="1" applyAlignment="1">
      <alignment horizontal="right"/>
    </xf>
    <xf numFmtId="165" fontId="11" fillId="3" borderId="3" xfId="0" applyNumberFormat="1" applyFont="1" applyFill="1" applyBorder="1" applyAlignment="1">
      <alignment horizontal="right"/>
    </xf>
    <xf numFmtId="4" fontId="11" fillId="3" borderId="3" xfId="0" applyNumberFormat="1" applyFont="1" applyFill="1" applyBorder="1" applyAlignment="1">
      <alignment horizontal="right"/>
    </xf>
    <xf numFmtId="4" fontId="11" fillId="3" borderId="15" xfId="0" applyNumberFormat="1" applyFont="1" applyFill="1" applyBorder="1" applyAlignment="1">
      <alignment horizontal="right"/>
    </xf>
    <xf numFmtId="4" fontId="19" fillId="3" borderId="13" xfId="0" applyNumberFormat="1" applyFont="1" applyFill="1" applyBorder="1" applyAlignment="1">
      <alignment horizontal="right"/>
    </xf>
    <xf numFmtId="49" fontId="26" fillId="2" borderId="3" xfId="0" applyNumberFormat="1" applyFont="1" applyFill="1" applyBorder="1" applyAlignment="1">
      <alignment horizontal="left"/>
    </xf>
    <xf numFmtId="4" fontId="26" fillId="2" borderId="3" xfId="0" applyNumberFormat="1" applyFont="1" applyFill="1" applyBorder="1" applyAlignment="1">
      <alignment horizontal="right"/>
    </xf>
    <xf numFmtId="0" fontId="12" fillId="2" borderId="11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/>
    </xf>
    <xf numFmtId="49" fontId="13" fillId="2" borderId="12" xfId="0" applyNumberFormat="1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center" vertical="center"/>
    </xf>
    <xf numFmtId="165" fontId="14" fillId="2" borderId="12" xfId="0" applyNumberFormat="1" applyFont="1" applyFill="1" applyBorder="1" applyAlignment="1">
      <alignment horizontal="right" vertical="center"/>
    </xf>
    <xf numFmtId="165" fontId="22" fillId="2" borderId="12" xfId="0" applyNumberFormat="1" applyFont="1" applyFill="1" applyBorder="1" applyAlignment="1">
      <alignment horizontal="right" vertical="center"/>
    </xf>
    <xf numFmtId="4" fontId="26" fillId="3" borderId="12" xfId="0" applyNumberFormat="1" applyFont="1" applyFill="1" applyBorder="1" applyAlignment="1">
      <alignment horizontal="right"/>
    </xf>
    <xf numFmtId="4" fontId="28" fillId="3" borderId="13" xfId="0" applyNumberFormat="1" applyFont="1" applyFill="1" applyBorder="1" applyAlignment="1">
      <alignment horizontal="right"/>
    </xf>
    <xf numFmtId="49" fontId="25" fillId="4" borderId="18" xfId="0" applyNumberFormat="1" applyFont="1" applyFill="1" applyBorder="1" applyAlignment="1">
      <alignment horizontal="center"/>
    </xf>
    <xf numFmtId="49" fontId="25" fillId="4" borderId="19" xfId="0" applyNumberFormat="1" applyFont="1" applyFill="1" applyBorder="1" applyAlignment="1">
      <alignment horizontal="center"/>
    </xf>
    <xf numFmtId="49" fontId="25" fillId="4" borderId="19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/>
    </xf>
    <xf numFmtId="14" fontId="2" fillId="2" borderId="3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right"/>
    </xf>
    <xf numFmtId="0" fontId="25" fillId="2" borderId="12" xfId="0" applyFont="1" applyFill="1" applyBorder="1" applyAlignment="1">
      <alignment horizontal="left" vertical="center"/>
    </xf>
    <xf numFmtId="4" fontId="11" fillId="2" borderId="12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12" fillId="2" borderId="12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/>
    </xf>
    <xf numFmtId="1" fontId="11" fillId="2" borderId="3" xfId="0" applyNumberFormat="1" applyFont="1" applyFill="1" applyBorder="1" applyAlignment="1">
      <alignment horizontal="center"/>
    </xf>
    <xf numFmtId="1" fontId="11" fillId="3" borderId="3" xfId="0" applyNumberFormat="1" applyFont="1" applyFill="1" applyBorder="1" applyAlignment="1">
      <alignment horizontal="center"/>
    </xf>
    <xf numFmtId="49" fontId="11" fillId="2" borderId="12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4" fontId="2" fillId="2" borderId="12" xfId="0" applyNumberFormat="1" applyFont="1" applyFill="1" applyBorder="1" applyAlignment="1">
      <alignment horizontal="right" vertical="center"/>
    </xf>
    <xf numFmtId="49" fontId="11" fillId="2" borderId="1" xfId="0" applyNumberFormat="1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center"/>
    </xf>
    <xf numFmtId="49" fontId="11" fillId="3" borderId="3" xfId="0" applyNumberFormat="1" applyFont="1" applyFill="1" applyBorder="1" applyAlignment="1">
      <alignment horizontal="center"/>
    </xf>
    <xf numFmtId="49" fontId="26" fillId="4" borderId="19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/>
    </xf>
    <xf numFmtId="49" fontId="26" fillId="4" borderId="12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1" fontId="11" fillId="0" borderId="4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center"/>
    </xf>
    <xf numFmtId="49" fontId="26" fillId="4" borderId="20" xfId="0" applyNumberFormat="1" applyFont="1" applyFill="1" applyBorder="1" applyAlignment="1">
      <alignment horizontal="center"/>
    </xf>
    <xf numFmtId="49" fontId="26" fillId="4" borderId="13" xfId="0" applyNumberFormat="1" applyFont="1" applyFill="1" applyBorder="1" applyAlignment="1">
      <alignment horizontal="center"/>
    </xf>
    <xf numFmtId="49" fontId="11" fillId="3" borderId="4" xfId="0" applyNumberFormat="1" applyFont="1" applyFill="1" applyBorder="1" applyAlignment="1">
      <alignment horizontal="center"/>
    </xf>
    <xf numFmtId="1" fontId="11" fillId="3" borderId="4" xfId="0" applyNumberFormat="1" applyFont="1" applyFill="1" applyBorder="1" applyAlignment="1">
      <alignment horizontal="center"/>
    </xf>
    <xf numFmtId="0" fontId="12" fillId="2" borderId="3" xfId="0" applyFont="1" applyFill="1" applyBorder="1" applyAlignment="1">
      <alignment horizontal="left"/>
    </xf>
    <xf numFmtId="4" fontId="11" fillId="3" borderId="1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1" fontId="2" fillId="2" borderId="3" xfId="0" applyNumberFormat="1" applyFont="1" applyFill="1" applyBorder="1" applyAlignment="1">
      <alignment horizontal="center"/>
    </xf>
    <xf numFmtId="4" fontId="26" fillId="2" borderId="3" xfId="0" applyNumberFormat="1" applyFont="1" applyFill="1" applyBorder="1" applyAlignment="1">
      <alignment horizontal="left"/>
    </xf>
    <xf numFmtId="0" fontId="26" fillId="0" borderId="1" xfId="0" applyNumberFormat="1" applyFont="1" applyFill="1" applyBorder="1" applyAlignment="1">
      <alignment horizontal="right"/>
    </xf>
    <xf numFmtId="49" fontId="25" fillId="4" borderId="22" xfId="0" applyNumberFormat="1" applyFont="1" applyFill="1" applyBorder="1" applyAlignment="1">
      <alignment horizontal="center"/>
    </xf>
    <xf numFmtId="49" fontId="26" fillId="4" borderId="21" xfId="0" applyNumberFormat="1" applyFont="1" applyFill="1" applyBorder="1" applyAlignment="1">
      <alignment horizontal="center"/>
    </xf>
    <xf numFmtId="4" fontId="26" fillId="0" borderId="1" xfId="0" applyNumberFormat="1" applyFont="1" applyFill="1" applyBorder="1" applyAlignment="1">
      <alignment horizontal="right"/>
    </xf>
    <xf numFmtId="4" fontId="25" fillId="0" borderId="1" xfId="0" applyNumberFormat="1" applyFont="1" applyFill="1" applyBorder="1" applyAlignment="1">
      <alignment horizontal="right"/>
    </xf>
    <xf numFmtId="0" fontId="26" fillId="0" borderId="3" xfId="0" applyNumberFormat="1" applyFont="1" applyFill="1" applyBorder="1" applyAlignment="1">
      <alignment horizontal="right"/>
    </xf>
    <xf numFmtId="4" fontId="26" fillId="0" borderId="3" xfId="0" applyNumberFormat="1" applyFont="1" applyFill="1" applyBorder="1" applyAlignment="1">
      <alignment horizontal="right"/>
    </xf>
    <xf numFmtId="4" fontId="11" fillId="3" borderId="17" xfId="0" applyNumberFormat="1" applyFont="1" applyFill="1" applyBorder="1" applyAlignment="1">
      <alignment horizontal="right"/>
    </xf>
    <xf numFmtId="8" fontId="9" fillId="0" borderId="0" xfId="0" applyNumberFormat="1" applyFont="1" applyFill="1" applyAlignment="1">
      <alignment horizontal="left"/>
    </xf>
    <xf numFmtId="4" fontId="26" fillId="0" borderId="12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4" fontId="11" fillId="0" borderId="1" xfId="0" applyNumberFormat="1" applyFont="1" applyFill="1" applyBorder="1" applyAlignment="1">
      <alignment horizontal="right"/>
    </xf>
    <xf numFmtId="165" fontId="11" fillId="2" borderId="3" xfId="0" applyNumberFormat="1" applyFont="1" applyFill="1" applyBorder="1" applyAlignment="1">
      <alignment horizontal="right"/>
    </xf>
    <xf numFmtId="165" fontId="11" fillId="3" borderId="4" xfId="0" applyNumberFormat="1" applyFont="1" applyFill="1" applyBorder="1" applyAlignment="1">
      <alignment horizontal="right"/>
    </xf>
    <xf numFmtId="4" fontId="11" fillId="0" borderId="4" xfId="0" applyNumberFormat="1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left"/>
    </xf>
    <xf numFmtId="49" fontId="9" fillId="3" borderId="1" xfId="0" applyNumberFormat="1" applyFont="1" applyFill="1" applyBorder="1" applyAlignment="1">
      <alignment horizontal="left"/>
    </xf>
    <xf numFmtId="49" fontId="26" fillId="4" borderId="23" xfId="0" applyNumberFormat="1" applyFont="1" applyFill="1" applyBorder="1" applyAlignment="1">
      <alignment horizontal="center"/>
    </xf>
    <xf numFmtId="1" fontId="26" fillId="0" borderId="1" xfId="0" applyNumberFormat="1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/>
    </xf>
    <xf numFmtId="14" fontId="11" fillId="3" borderId="1" xfId="0" applyNumberFormat="1" applyFont="1" applyFill="1" applyBorder="1" applyAlignment="1">
      <alignment horizontal="center"/>
    </xf>
    <xf numFmtId="14" fontId="11" fillId="2" borderId="1" xfId="0" applyNumberFormat="1" applyFont="1" applyFill="1" applyBorder="1" applyAlignment="1">
      <alignment horizontal="center"/>
    </xf>
    <xf numFmtId="14" fontId="11" fillId="3" borderId="3" xfId="0" applyNumberFormat="1" applyFont="1" applyFill="1" applyBorder="1" applyAlignment="1">
      <alignment horizontal="center"/>
    </xf>
    <xf numFmtId="14" fontId="11" fillId="2" borderId="3" xfId="0" applyNumberFormat="1" applyFont="1" applyFill="1" applyBorder="1" applyAlignment="1">
      <alignment horizontal="center"/>
    </xf>
    <xf numFmtId="14" fontId="11" fillId="3" borderId="4" xfId="0" applyNumberFormat="1" applyFont="1" applyFill="1" applyBorder="1" applyAlignment="1">
      <alignment horizontal="center"/>
    </xf>
    <xf numFmtId="14" fontId="11" fillId="0" borderId="3" xfId="0" applyNumberFormat="1" applyFont="1" applyFill="1" applyBorder="1" applyAlignment="1">
      <alignment horizontal="center"/>
    </xf>
    <xf numFmtId="14" fontId="11" fillId="0" borderId="4" xfId="0" applyNumberFormat="1" applyFont="1" applyFill="1" applyBorder="1" applyAlignment="1">
      <alignment horizontal="center"/>
    </xf>
    <xf numFmtId="49" fontId="11" fillId="3" borderId="4" xfId="0" applyNumberFormat="1" applyFont="1" applyFill="1" applyBorder="1" applyAlignment="1">
      <alignment horizontal="left"/>
    </xf>
    <xf numFmtId="49" fontId="11" fillId="2" borderId="3" xfId="0" applyNumberFormat="1" applyFont="1" applyFill="1" applyBorder="1" applyAlignment="1">
      <alignment horizontal="left"/>
    </xf>
    <xf numFmtId="4" fontId="11" fillId="0" borderId="8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/>
    </xf>
    <xf numFmtId="4" fontId="11" fillId="0" borderId="15" xfId="0" applyNumberFormat="1" applyFont="1" applyFill="1" applyBorder="1" applyAlignment="1">
      <alignment horizontal="right"/>
    </xf>
    <xf numFmtId="164" fontId="17" fillId="0" borderId="0" xfId="0" applyNumberFormat="1" applyFont="1" applyFill="1" applyAlignment="1">
      <alignment horizontal="left"/>
    </xf>
    <xf numFmtId="4" fontId="26" fillId="3" borderId="8" xfId="0" applyNumberFormat="1" applyFont="1" applyFill="1" applyBorder="1" applyAlignment="1">
      <alignment horizontal="right"/>
    </xf>
    <xf numFmtId="49" fontId="16" fillId="3" borderId="4" xfId="0" applyNumberFormat="1" applyFont="1" applyFill="1" applyBorder="1" applyAlignment="1">
      <alignment horizontal="left"/>
    </xf>
    <xf numFmtId="1" fontId="2" fillId="3" borderId="4" xfId="0" applyNumberFormat="1" applyFont="1" applyFill="1" applyBorder="1" applyAlignment="1">
      <alignment horizontal="center"/>
    </xf>
    <xf numFmtId="4" fontId="26" fillId="3" borderId="10" xfId="0" applyNumberFormat="1" applyFont="1" applyFill="1" applyBorder="1" applyAlignment="1">
      <alignment horizontal="right"/>
    </xf>
    <xf numFmtId="4" fontId="26" fillId="3" borderId="15" xfId="0" applyNumberFormat="1" applyFont="1" applyFill="1" applyBorder="1" applyAlignment="1">
      <alignment horizontal="right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25" fillId="0" borderId="1" xfId="0" applyFont="1" applyFill="1" applyBorder="1" applyAlignment="1">
      <alignment horizontal="left"/>
    </xf>
    <xf numFmtId="165" fontId="26" fillId="0" borderId="1" xfId="0" applyNumberFormat="1" applyFont="1" applyFill="1" applyBorder="1" applyAlignment="1">
      <alignment horizontal="right"/>
    </xf>
    <xf numFmtId="49" fontId="26" fillId="0" borderId="1" xfId="0" applyNumberFormat="1" applyFont="1" applyFill="1" applyBorder="1" applyAlignment="1">
      <alignment horizontal="center"/>
    </xf>
    <xf numFmtId="49" fontId="26" fillId="2" borderId="1" xfId="0" applyNumberFormat="1" applyFont="1" applyFill="1" applyBorder="1" applyAlignment="1">
      <alignment horizontal="center"/>
    </xf>
    <xf numFmtId="49" fontId="26" fillId="3" borderId="4" xfId="0" applyNumberFormat="1" applyFont="1" applyFill="1" applyBorder="1" applyAlignment="1">
      <alignment horizontal="center"/>
    </xf>
    <xf numFmtId="0" fontId="25" fillId="0" borderId="3" xfId="0" applyFont="1" applyFill="1" applyBorder="1" applyAlignment="1">
      <alignment horizontal="left"/>
    </xf>
    <xf numFmtId="165" fontId="26" fillId="0" borderId="3" xfId="0" applyNumberFormat="1" applyFont="1" applyFill="1" applyBorder="1" applyAlignment="1">
      <alignment horizontal="right"/>
    </xf>
    <xf numFmtId="4" fontId="26" fillId="2" borderId="12" xfId="0" applyNumberFormat="1" applyFont="1" applyFill="1" applyBorder="1" applyAlignment="1">
      <alignment horizontal="right"/>
    </xf>
    <xf numFmtId="4" fontId="28" fillId="2" borderId="13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49" fontId="24" fillId="2" borderId="24" xfId="0" applyNumberFormat="1" applyFont="1" applyFill="1" applyBorder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8" fontId="2" fillId="0" borderId="0" xfId="0" applyNumberFormat="1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/>
    </xf>
    <xf numFmtId="49" fontId="26" fillId="2" borderId="16" xfId="0" applyNumberFormat="1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1" fontId="11" fillId="2" borderId="16" xfId="0" applyNumberFormat="1" applyFont="1" applyFill="1" applyBorder="1" applyAlignment="1">
      <alignment horizontal="center"/>
    </xf>
    <xf numFmtId="14" fontId="11" fillId="2" borderId="16" xfId="0" applyNumberFormat="1" applyFont="1" applyFill="1" applyBorder="1" applyAlignment="1">
      <alignment horizontal="center"/>
    </xf>
    <xf numFmtId="165" fontId="11" fillId="2" borderId="16" xfId="0" applyNumberFormat="1" applyFont="1" applyFill="1" applyBorder="1" applyAlignment="1">
      <alignment horizontal="right"/>
    </xf>
    <xf numFmtId="4" fontId="26" fillId="2" borderId="16" xfId="0" applyNumberFormat="1" applyFont="1" applyFill="1" applyBorder="1" applyAlignment="1">
      <alignment horizontal="right"/>
    </xf>
    <xf numFmtId="4" fontId="26" fillId="2" borderId="22" xfId="0" applyNumberFormat="1" applyFont="1" applyFill="1" applyBorder="1" applyAlignment="1">
      <alignment horizontal="right" vertical="center"/>
    </xf>
    <xf numFmtId="1" fontId="12" fillId="2" borderId="0" xfId="0" applyNumberFormat="1" applyFont="1" applyFill="1" applyBorder="1" applyAlignment="1">
      <alignment horizontal="right"/>
    </xf>
    <xf numFmtId="14" fontId="12" fillId="2" borderId="0" xfId="0" applyNumberFormat="1" applyFont="1" applyFill="1" applyBorder="1" applyAlignment="1">
      <alignment horizontal="left"/>
    </xf>
    <xf numFmtId="165" fontId="12" fillId="2" borderId="0" xfId="0" applyNumberFormat="1" applyFont="1" applyFill="1" applyBorder="1" applyAlignment="1">
      <alignment horizontal="right"/>
    </xf>
    <xf numFmtId="49" fontId="12" fillId="2" borderId="0" xfId="0" applyNumberFormat="1" applyFont="1" applyFill="1" applyBorder="1" applyAlignment="1">
      <alignment horizontal="left"/>
    </xf>
    <xf numFmtId="166" fontId="30" fillId="4" borderId="27" xfId="0" applyNumberFormat="1" applyFont="1" applyFill="1" applyBorder="1" applyAlignment="1">
      <alignment horizontal="right" vertical="center"/>
    </xf>
    <xf numFmtId="1" fontId="11" fillId="3" borderId="9" xfId="0" applyNumberFormat="1" applyFont="1" applyFill="1" applyBorder="1" applyAlignment="1">
      <alignment horizontal="center"/>
    </xf>
    <xf numFmtId="1" fontId="11" fillId="2" borderId="7" xfId="0" applyNumberFormat="1" applyFont="1" applyFill="1" applyBorder="1" applyAlignment="1">
      <alignment horizontal="center"/>
    </xf>
    <xf numFmtId="1" fontId="11" fillId="3" borderId="7" xfId="0" applyNumberFormat="1" applyFont="1" applyFill="1" applyBorder="1" applyAlignment="1">
      <alignment horizontal="center"/>
    </xf>
    <xf numFmtId="1" fontId="11" fillId="2" borderId="9" xfId="0" applyNumberFormat="1" applyFont="1" applyFill="1" applyBorder="1" applyAlignment="1">
      <alignment horizontal="center"/>
    </xf>
    <xf numFmtId="1" fontId="11" fillId="3" borderId="14" xfId="0" applyNumberFormat="1" applyFont="1" applyFill="1" applyBorder="1" applyAlignment="1">
      <alignment horizontal="center"/>
    </xf>
    <xf numFmtId="1" fontId="11" fillId="2" borderId="14" xfId="0" applyNumberFormat="1" applyFont="1" applyFill="1" applyBorder="1" applyAlignment="1">
      <alignment horizontal="center"/>
    </xf>
    <xf numFmtId="1" fontId="11" fillId="3" borderId="25" xfId="0" applyNumberFormat="1" applyFont="1" applyFill="1" applyBorder="1" applyAlignment="1">
      <alignment horizontal="center"/>
    </xf>
    <xf numFmtId="4" fontId="11" fillId="0" borderId="3" xfId="0" applyNumberFormat="1" applyFont="1" applyFill="1" applyBorder="1" applyAlignment="1">
      <alignment horizontal="right"/>
    </xf>
    <xf numFmtId="49" fontId="9" fillId="0" borderId="4" xfId="0" applyNumberFormat="1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left"/>
    </xf>
    <xf numFmtId="49" fontId="9" fillId="3" borderId="4" xfId="0" applyNumberFormat="1" applyFont="1" applyFill="1" applyBorder="1" applyAlignment="1">
      <alignment horizontal="left"/>
    </xf>
    <xf numFmtId="49" fontId="9" fillId="2" borderId="1" xfId="0" applyNumberFormat="1" applyFont="1" applyFill="1" applyBorder="1" applyAlignment="1">
      <alignment horizontal="left" vertical="center"/>
    </xf>
    <xf numFmtId="4" fontId="19" fillId="2" borderId="13" xfId="0" applyNumberFormat="1" applyFont="1" applyFill="1" applyBorder="1" applyAlignment="1">
      <alignment horizontal="right" vertical="center"/>
    </xf>
    <xf numFmtId="49" fontId="9" fillId="0" borderId="3" xfId="0" applyNumberFormat="1" applyFont="1" applyFill="1" applyBorder="1" applyAlignment="1">
      <alignment horizontal="left"/>
    </xf>
    <xf numFmtId="4" fontId="28" fillId="0" borderId="13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165" fontId="6" fillId="2" borderId="4" xfId="0" applyNumberFormat="1" applyFont="1" applyFill="1" applyBorder="1" applyAlignment="1">
      <alignment horizontal="right" vertical="center"/>
    </xf>
    <xf numFmtId="0" fontId="18" fillId="3" borderId="1" xfId="0" applyFont="1" applyFill="1" applyBorder="1" applyAlignment="1">
      <alignment horizontal="left"/>
    </xf>
    <xf numFmtId="49" fontId="25" fillId="2" borderId="1" xfId="0" applyNumberFormat="1" applyFont="1" applyFill="1" applyBorder="1" applyAlignment="1">
      <alignment horizontal="left" vertical="center"/>
    </xf>
    <xf numFmtId="49" fontId="11" fillId="3" borderId="1" xfId="0" applyNumberFormat="1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6" fillId="0" borderId="1" xfId="0" applyNumberFormat="1" applyFont="1" applyFill="1" applyBorder="1" applyAlignment="1">
      <alignment horizontal="center"/>
    </xf>
    <xf numFmtId="0" fontId="26" fillId="0" borderId="3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27" fillId="0" borderId="25" xfId="0" applyNumberFormat="1" applyFont="1" applyFill="1" applyBorder="1" applyAlignment="1">
      <alignment horizontal="center"/>
    </xf>
    <xf numFmtId="14" fontId="25" fillId="0" borderId="1" xfId="0" applyNumberFormat="1" applyFont="1" applyFill="1" applyBorder="1" applyAlignment="1">
      <alignment horizontal="center"/>
    </xf>
    <xf numFmtId="1" fontId="26" fillId="2" borderId="1" xfId="0" applyNumberFormat="1" applyFont="1" applyFill="1" applyBorder="1" applyAlignment="1">
      <alignment horizontal="center"/>
    </xf>
    <xf numFmtId="1" fontId="26" fillId="3" borderId="1" xfId="0" applyNumberFormat="1" applyFont="1" applyFill="1" applyBorder="1" applyAlignment="1">
      <alignment horizontal="center"/>
    </xf>
    <xf numFmtId="4" fontId="11" fillId="0" borderId="1" xfId="0" applyNumberFormat="1" applyFont="1" applyBorder="1"/>
    <xf numFmtId="0" fontId="7" fillId="2" borderId="6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left"/>
    </xf>
    <xf numFmtId="0" fontId="7" fillId="2" borderId="32" xfId="0" applyFont="1" applyFill="1" applyBorder="1" applyAlignment="1">
      <alignment horizontal="left"/>
    </xf>
    <xf numFmtId="1" fontId="26" fillId="2" borderId="7" xfId="0" applyNumberFormat="1" applyFont="1" applyFill="1" applyBorder="1" applyAlignment="1">
      <alignment horizontal="center"/>
    </xf>
    <xf numFmtId="1" fontId="26" fillId="3" borderId="7" xfId="0" applyNumberFormat="1" applyFont="1" applyFill="1" applyBorder="1" applyAlignment="1">
      <alignment horizontal="center"/>
    </xf>
    <xf numFmtId="0" fontId="11" fillId="2" borderId="33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left" vertical="center"/>
    </xf>
    <xf numFmtId="49" fontId="4" fillId="2" borderId="34" xfId="0" applyNumberFormat="1" applyFont="1" applyFill="1" applyBorder="1" applyAlignment="1">
      <alignment horizontal="left" vertical="center"/>
    </xf>
    <xf numFmtId="4" fontId="19" fillId="2" borderId="34" xfId="0" applyNumberFormat="1" applyFont="1" applyFill="1" applyBorder="1" applyAlignment="1">
      <alignment horizontal="right" vertical="center"/>
    </xf>
    <xf numFmtId="4" fontId="19" fillId="2" borderId="35" xfId="0" applyNumberFormat="1" applyFont="1" applyFill="1" applyBorder="1" applyAlignment="1">
      <alignment horizontal="right"/>
    </xf>
    <xf numFmtId="1" fontId="26" fillId="3" borderId="14" xfId="0" applyNumberFormat="1" applyFont="1" applyFill="1" applyBorder="1" applyAlignment="1">
      <alignment horizontal="center"/>
    </xf>
    <xf numFmtId="0" fontId="21" fillId="0" borderId="3" xfId="0" applyFont="1" applyFill="1" applyBorder="1" applyAlignment="1">
      <alignment horizontal="left"/>
    </xf>
    <xf numFmtId="1" fontId="26" fillId="0" borderId="3" xfId="0" applyNumberFormat="1" applyFont="1" applyFill="1" applyBorder="1" applyAlignment="1">
      <alignment horizontal="center"/>
    </xf>
    <xf numFmtId="14" fontId="25" fillId="0" borderId="3" xfId="0" applyNumberFormat="1" applyFont="1" applyFill="1" applyBorder="1" applyAlignment="1">
      <alignment horizontal="center"/>
    </xf>
    <xf numFmtId="4" fontId="11" fillId="0" borderId="3" xfId="0" applyNumberFormat="1" applyFont="1" applyBorder="1"/>
    <xf numFmtId="0" fontId="11" fillId="2" borderId="11" xfId="0" applyFont="1" applyFill="1" applyBorder="1" applyAlignment="1">
      <alignment horizontal="left" vertical="center"/>
    </xf>
    <xf numFmtId="4" fontId="19" fillId="2" borderId="12" xfId="0" applyNumberFormat="1" applyFont="1" applyFill="1" applyBorder="1" applyAlignment="1">
      <alignment horizontal="right" vertical="center"/>
    </xf>
    <xf numFmtId="0" fontId="2" fillId="2" borderId="33" xfId="0" applyFont="1" applyFill="1" applyBorder="1" applyAlignment="1">
      <alignment horizontal="left" vertical="center"/>
    </xf>
    <xf numFmtId="49" fontId="11" fillId="2" borderId="34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/>
    </xf>
    <xf numFmtId="165" fontId="5" fillId="2" borderId="34" xfId="0" applyNumberFormat="1" applyFont="1" applyFill="1" applyBorder="1" applyAlignment="1">
      <alignment horizontal="right" vertical="center"/>
    </xf>
    <xf numFmtId="4" fontId="19" fillId="3" borderId="35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left"/>
    </xf>
    <xf numFmtId="49" fontId="2" fillId="3" borderId="3" xfId="0" applyNumberFormat="1" applyFont="1" applyFill="1" applyBorder="1" applyAlignment="1">
      <alignment horizontal="left"/>
    </xf>
    <xf numFmtId="14" fontId="2" fillId="3" borderId="3" xfId="0" applyNumberFormat="1" applyFont="1" applyFill="1" applyBorder="1" applyAlignment="1">
      <alignment horizontal="center"/>
    </xf>
    <xf numFmtId="49" fontId="11" fillId="3" borderId="3" xfId="0" applyNumberFormat="1" applyFont="1" applyFill="1" applyBorder="1" applyAlignment="1">
      <alignment horizontal="left"/>
    </xf>
    <xf numFmtId="4" fontId="26" fillId="2" borderId="1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/>
    </xf>
    <xf numFmtId="4" fontId="19" fillId="3" borderId="12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left" vertical="center"/>
    </xf>
    <xf numFmtId="49" fontId="2" fillId="2" borderId="4" xfId="0" applyNumberFormat="1" applyFont="1" applyFill="1" applyBorder="1" applyAlignment="1">
      <alignment horizontal="center" vertical="center"/>
    </xf>
    <xf numFmtId="165" fontId="5" fillId="2" borderId="4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/>
    </xf>
    <xf numFmtId="4" fontId="11" fillId="3" borderId="36" xfId="0" applyNumberFormat="1" applyFont="1" applyFill="1" applyBorder="1" applyAlignment="1">
      <alignment horizontal="right"/>
    </xf>
    <xf numFmtId="4" fontId="11" fillId="3" borderId="37" xfId="0" applyNumberFormat="1" applyFont="1" applyFill="1" applyBorder="1" applyAlignment="1">
      <alignment horizontal="right"/>
    </xf>
    <xf numFmtId="165" fontId="11" fillId="2" borderId="2" xfId="0" applyNumberFormat="1" applyFont="1" applyFill="1" applyBorder="1" applyAlignment="1">
      <alignment horizontal="right"/>
    </xf>
    <xf numFmtId="165" fontId="11" fillId="3" borderId="2" xfId="0" applyNumberFormat="1" applyFont="1" applyFill="1" applyBorder="1" applyAlignment="1">
      <alignment horizontal="right"/>
    </xf>
    <xf numFmtId="4" fontId="11" fillId="2" borderId="38" xfId="0" applyNumberFormat="1" applyFont="1" applyFill="1" applyBorder="1" applyAlignment="1">
      <alignment horizontal="right"/>
    </xf>
    <xf numFmtId="49" fontId="11" fillId="2" borderId="4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left"/>
    </xf>
    <xf numFmtId="1" fontId="11" fillId="2" borderId="4" xfId="0" applyNumberFormat="1" applyFont="1" applyFill="1" applyBorder="1" applyAlignment="1">
      <alignment horizontal="center"/>
    </xf>
    <xf numFmtId="14" fontId="2" fillId="2" borderId="4" xfId="0" applyNumberFormat="1" applyFont="1" applyFill="1" applyBorder="1" applyAlignment="1">
      <alignment horizontal="center"/>
    </xf>
    <xf numFmtId="49" fontId="11" fillId="2" borderId="4" xfId="0" applyNumberFormat="1" applyFont="1" applyFill="1" applyBorder="1" applyAlignment="1">
      <alignment horizontal="left"/>
    </xf>
    <xf numFmtId="165" fontId="11" fillId="2" borderId="6" xfId="0" applyNumberFormat="1" applyFont="1" applyFill="1" applyBorder="1" applyAlignment="1">
      <alignment horizontal="right"/>
    </xf>
    <xf numFmtId="4" fontId="11" fillId="2" borderId="40" xfId="0" applyNumberFormat="1" applyFont="1" applyFill="1" applyBorder="1" applyAlignment="1">
      <alignment horizontal="right"/>
    </xf>
    <xf numFmtId="4" fontId="26" fillId="0" borderId="5" xfId="0" applyNumberFormat="1" applyFont="1" applyFill="1" applyBorder="1" applyAlignment="1">
      <alignment horizontal="right"/>
    </xf>
    <xf numFmtId="4" fontId="26" fillId="0" borderId="8" xfId="0" applyNumberFormat="1" applyFont="1" applyFill="1" applyBorder="1" applyAlignment="1">
      <alignment horizontal="right"/>
    </xf>
    <xf numFmtId="4" fontId="26" fillId="0" borderId="15" xfId="0" applyNumberFormat="1" applyFont="1" applyFill="1" applyBorder="1" applyAlignment="1">
      <alignment horizontal="right"/>
    </xf>
    <xf numFmtId="4" fontId="28" fillId="0" borderId="12" xfId="0" applyNumberFormat="1" applyFont="1" applyFill="1" applyBorder="1" applyAlignment="1">
      <alignment horizontal="right"/>
    </xf>
    <xf numFmtId="0" fontId="3" fillId="3" borderId="3" xfId="0" applyFont="1" applyFill="1" applyBorder="1" applyAlignment="1">
      <alignment horizontal="left"/>
    </xf>
    <xf numFmtId="4" fontId="26" fillId="0" borderId="3" xfId="0" applyNumberFormat="1" applyFont="1" applyFill="1" applyBorder="1" applyAlignment="1">
      <alignment horizontal="left"/>
    </xf>
    <xf numFmtId="165" fontId="25" fillId="0" borderId="3" xfId="0" applyNumberFormat="1" applyFont="1" applyFill="1" applyBorder="1" applyAlignment="1">
      <alignment horizontal="right"/>
    </xf>
    <xf numFmtId="0" fontId="32" fillId="3" borderId="1" xfId="0" applyFont="1" applyFill="1" applyBorder="1" applyAlignment="1">
      <alignment horizontal="left"/>
    </xf>
    <xf numFmtId="14" fontId="25" fillId="3" borderId="1" xfId="0" applyNumberFormat="1" applyFont="1" applyFill="1" applyBorder="1" applyAlignment="1">
      <alignment horizontal="center"/>
    </xf>
    <xf numFmtId="165" fontId="26" fillId="3" borderId="1" xfId="0" applyNumberFormat="1" applyFont="1" applyFill="1" applyBorder="1" applyAlignment="1">
      <alignment horizontal="right"/>
    </xf>
    <xf numFmtId="0" fontId="25" fillId="3" borderId="3" xfId="0" applyFont="1" applyFill="1" applyBorder="1" applyAlignment="1">
      <alignment horizontal="left"/>
    </xf>
    <xf numFmtId="1" fontId="26" fillId="3" borderId="3" xfId="0" applyNumberFormat="1" applyFont="1" applyFill="1" applyBorder="1" applyAlignment="1">
      <alignment horizontal="center"/>
    </xf>
    <xf numFmtId="14" fontId="25" fillId="3" borderId="3" xfId="0" applyNumberFormat="1" applyFont="1" applyFill="1" applyBorder="1" applyAlignment="1">
      <alignment horizontal="center"/>
    </xf>
    <xf numFmtId="165" fontId="26" fillId="3" borderId="3" xfId="0" applyNumberFormat="1" applyFont="1" applyFill="1" applyBorder="1" applyAlignment="1">
      <alignment horizontal="right"/>
    </xf>
    <xf numFmtId="4" fontId="28" fillId="0" borderId="12" xfId="0" applyNumberFormat="1" applyFont="1" applyFill="1" applyBorder="1" applyAlignment="1">
      <alignment horizontal="right" vertical="center"/>
    </xf>
    <xf numFmtId="4" fontId="26" fillId="0" borderId="1" xfId="0" applyNumberFormat="1" applyFont="1" applyFill="1" applyBorder="1" applyAlignment="1"/>
    <xf numFmtId="165" fontId="11" fillId="3" borderId="1" xfId="0" applyNumberFormat="1" applyFont="1" applyFill="1" applyBorder="1" applyAlignment="1">
      <alignment horizontal="left"/>
    </xf>
    <xf numFmtId="4" fontId="28" fillId="2" borderId="34" xfId="0" applyNumberFormat="1" applyFont="1" applyFill="1" applyBorder="1" applyAlignment="1">
      <alignment horizontal="right" vertical="center"/>
    </xf>
    <xf numFmtId="165" fontId="11" fillId="3" borderId="3" xfId="0" applyNumberFormat="1" applyFont="1" applyFill="1" applyBorder="1" applyAlignment="1">
      <alignment horizontal="left"/>
    </xf>
    <xf numFmtId="165" fontId="11" fillId="2" borderId="39" xfId="0" applyNumberFormat="1" applyFont="1" applyFill="1" applyBorder="1" applyAlignment="1">
      <alignment horizontal="right"/>
    </xf>
    <xf numFmtId="4" fontId="11" fillId="2" borderId="37" xfId="0" applyNumberFormat="1" applyFont="1" applyFill="1" applyBorder="1" applyAlignment="1"/>
    <xf numFmtId="165" fontId="5" fillId="2" borderId="22" xfId="0" applyNumberFormat="1" applyFont="1" applyFill="1" applyBorder="1" applyAlignment="1">
      <alignment horizontal="right" vertical="center"/>
    </xf>
    <xf numFmtId="4" fontId="19" fillId="2" borderId="11" xfId="0" applyNumberFormat="1" applyFont="1" applyFill="1" applyBorder="1" applyAlignment="1">
      <alignment vertical="center"/>
    </xf>
    <xf numFmtId="4" fontId="19" fillId="2" borderId="13" xfId="0" applyNumberFormat="1" applyFont="1" applyFill="1" applyBorder="1" applyAlignment="1">
      <alignment vertical="center"/>
    </xf>
    <xf numFmtId="14" fontId="25" fillId="2" borderId="1" xfId="0" applyNumberFormat="1" applyFont="1" applyFill="1" applyBorder="1" applyAlignment="1">
      <alignment horizontal="center"/>
    </xf>
    <xf numFmtId="165" fontId="26" fillId="2" borderId="1" xfId="0" applyNumberFormat="1" applyFont="1" applyFill="1" applyBorder="1" applyAlignment="1">
      <alignment horizontal="right"/>
    </xf>
    <xf numFmtId="4" fontId="26" fillId="2" borderId="8" xfId="0" applyNumberFormat="1" applyFont="1" applyFill="1" applyBorder="1" applyAlignment="1">
      <alignment horizontal="right"/>
    </xf>
    <xf numFmtId="4" fontId="26" fillId="2" borderId="15" xfId="0" applyNumberFormat="1" applyFont="1" applyFill="1" applyBorder="1" applyAlignment="1">
      <alignment horizontal="right"/>
    </xf>
    <xf numFmtId="4" fontId="28" fillId="2" borderId="12" xfId="0" applyNumberFormat="1" applyFont="1" applyFill="1" applyBorder="1" applyAlignment="1">
      <alignment horizontal="right"/>
    </xf>
    <xf numFmtId="4" fontId="28" fillId="2" borderId="12" xfId="0" applyNumberFormat="1" applyFont="1" applyFill="1" applyBorder="1" applyAlignment="1">
      <alignment horizontal="right" vertical="center"/>
    </xf>
    <xf numFmtId="49" fontId="33" fillId="2" borderId="1" xfId="0" applyNumberFormat="1" applyFont="1" applyFill="1" applyBorder="1" applyAlignment="1">
      <alignment horizontal="left" vertical="center"/>
    </xf>
    <xf numFmtId="49" fontId="4" fillId="2" borderId="24" xfId="0" applyNumberFormat="1" applyFont="1" applyFill="1" applyBorder="1" applyAlignment="1">
      <alignment horizontal="left" vertical="center"/>
    </xf>
    <xf numFmtId="4" fontId="19" fillId="2" borderId="12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right"/>
    </xf>
    <xf numFmtId="49" fontId="33" fillId="2" borderId="12" xfId="0" applyNumberFormat="1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right"/>
    </xf>
    <xf numFmtId="0" fontId="25" fillId="2" borderId="1" xfId="0" applyFont="1" applyFill="1" applyBorder="1" applyAlignment="1">
      <alignment horizontal="left"/>
    </xf>
    <xf numFmtId="4" fontId="28" fillId="3" borderId="12" xfId="0" applyNumberFormat="1" applyFont="1" applyFill="1" applyBorder="1" applyAlignment="1">
      <alignment horizontal="right"/>
    </xf>
    <xf numFmtId="0" fontId="11" fillId="0" borderId="3" xfId="0" applyFont="1" applyFill="1" applyBorder="1" applyAlignment="1">
      <alignment horizontal="right"/>
    </xf>
    <xf numFmtId="49" fontId="11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65" fontId="5" fillId="0" borderId="12" xfId="0" applyNumberFormat="1" applyFont="1" applyFill="1" applyBorder="1" applyAlignment="1">
      <alignment horizontal="right" vertical="center"/>
    </xf>
    <xf numFmtId="0" fontId="31" fillId="0" borderId="3" xfId="0" applyFont="1" applyFill="1" applyBorder="1" applyAlignment="1">
      <alignment horizontal="left"/>
    </xf>
    <xf numFmtId="14" fontId="31" fillId="0" borderId="3" xfId="0" applyNumberFormat="1" applyFont="1" applyFill="1" applyBorder="1" applyAlignment="1">
      <alignment horizontal="center"/>
    </xf>
    <xf numFmtId="49" fontId="11" fillId="2" borderId="0" xfId="0" applyNumberFormat="1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left"/>
    </xf>
    <xf numFmtId="0" fontId="0" fillId="0" borderId="0" xfId="0"/>
    <xf numFmtId="0" fontId="2" fillId="0" borderId="0" xfId="0" applyFont="1"/>
    <xf numFmtId="165" fontId="5" fillId="2" borderId="0" xfId="0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165" fontId="30" fillId="0" borderId="0" xfId="0" applyNumberFormat="1" applyFont="1" applyFill="1" applyBorder="1" applyAlignment="1">
      <alignment horizontal="right" vertical="center"/>
    </xf>
    <xf numFmtId="14" fontId="2" fillId="2" borderId="3" xfId="0" applyNumberFormat="1" applyFont="1" applyFill="1" applyBorder="1" applyAlignment="1">
      <alignment horizontal="center"/>
    </xf>
    <xf numFmtId="166" fontId="30" fillId="4" borderId="27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/>
    </xf>
    <xf numFmtId="4" fontId="28" fillId="0" borderId="0" xfId="0" applyNumberFormat="1" applyFont="1" applyFill="1" applyBorder="1" applyAlignment="1">
      <alignment horizontal="right"/>
    </xf>
    <xf numFmtId="0" fontId="34" fillId="0" borderId="0" xfId="0" applyFont="1" applyBorder="1"/>
    <xf numFmtId="4" fontId="19" fillId="0" borderId="13" xfId="0" applyNumberFormat="1" applyFont="1" applyFill="1" applyBorder="1" applyAlignment="1">
      <alignment horizontal="right"/>
    </xf>
    <xf numFmtId="165" fontId="30" fillId="0" borderId="27" xfId="1" applyNumberFormat="1" applyFont="1" applyFill="1" applyBorder="1" applyAlignment="1">
      <alignment horizontal="right" vertical="center"/>
    </xf>
    <xf numFmtId="0" fontId="9" fillId="0" borderId="0" xfId="0" applyFont="1" applyAlignment="1"/>
    <xf numFmtId="4" fontId="11" fillId="2" borderId="17" xfId="0" applyNumberFormat="1" applyFont="1" applyFill="1" applyBorder="1" applyAlignment="1">
      <alignment horizontal="right"/>
    </xf>
    <xf numFmtId="49" fontId="26" fillId="0" borderId="4" xfId="0" applyNumberFormat="1" applyFont="1" applyFill="1" applyBorder="1" applyAlignment="1">
      <alignment horizontal="left"/>
    </xf>
    <xf numFmtId="0" fontId="21" fillId="0" borderId="16" xfId="0" applyFont="1" applyFill="1" applyBorder="1" applyAlignment="1">
      <alignment horizontal="left"/>
    </xf>
    <xf numFmtId="1" fontId="26" fillId="0" borderId="16" xfId="0" applyNumberFormat="1" applyFont="1" applyFill="1" applyBorder="1" applyAlignment="1">
      <alignment horizontal="center"/>
    </xf>
    <xf numFmtId="14" fontId="25" fillId="0" borderId="16" xfId="0" applyNumberFormat="1" applyFont="1" applyFill="1" applyBorder="1" applyAlignment="1">
      <alignment horizontal="center"/>
    </xf>
    <xf numFmtId="165" fontId="26" fillId="0" borderId="16" xfId="0" applyNumberFormat="1" applyFont="1" applyFill="1" applyBorder="1" applyAlignment="1">
      <alignment horizontal="right"/>
    </xf>
    <xf numFmtId="4" fontId="26" fillId="0" borderId="16" xfId="0" applyNumberFormat="1" applyFont="1" applyFill="1" applyBorder="1" applyAlignment="1">
      <alignment horizontal="right"/>
    </xf>
    <xf numFmtId="1" fontId="25" fillId="3" borderId="1" xfId="0" applyNumberFormat="1" applyFont="1" applyFill="1" applyBorder="1" applyAlignment="1">
      <alignment horizontal="center"/>
    </xf>
    <xf numFmtId="0" fontId="25" fillId="3" borderId="1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right"/>
    </xf>
    <xf numFmtId="0" fontId="27" fillId="0" borderId="16" xfId="0" applyNumberFormat="1" applyFont="1" applyFill="1" applyBorder="1" applyAlignment="1">
      <alignment horizontal="right"/>
    </xf>
    <xf numFmtId="0" fontId="2" fillId="2" borderId="16" xfId="0" applyFont="1" applyFill="1" applyBorder="1" applyAlignment="1">
      <alignment horizontal="left"/>
    </xf>
    <xf numFmtId="14" fontId="2" fillId="2" borderId="16" xfId="0" applyNumberFormat="1" applyFont="1" applyFill="1" applyBorder="1" applyAlignment="1">
      <alignment horizontal="center"/>
    </xf>
    <xf numFmtId="4" fontId="26" fillId="0" borderId="3" xfId="0" applyNumberFormat="1" applyFont="1" applyFill="1" applyBorder="1" applyAlignment="1"/>
    <xf numFmtId="4" fontId="28" fillId="0" borderId="13" xfId="0" applyNumberFormat="1" applyFont="1" applyFill="1" applyBorder="1" applyAlignment="1"/>
    <xf numFmtId="1" fontId="26" fillId="3" borderId="44" xfId="0" applyNumberFormat="1" applyFont="1" applyFill="1" applyBorder="1" applyAlignment="1">
      <alignment horizontal="center"/>
    </xf>
    <xf numFmtId="0" fontId="26" fillId="0" borderId="44" xfId="0" applyNumberFormat="1" applyFont="1" applyFill="1" applyBorder="1" applyAlignment="1">
      <alignment horizontal="right"/>
    </xf>
    <xf numFmtId="49" fontId="11" fillId="0" borderId="44" xfId="0" applyNumberFormat="1" applyFont="1" applyFill="1" applyBorder="1" applyAlignment="1">
      <alignment horizontal="center"/>
    </xf>
    <xf numFmtId="0" fontId="25" fillId="3" borderId="44" xfId="0" applyFont="1" applyFill="1" applyBorder="1" applyAlignment="1">
      <alignment horizontal="left"/>
    </xf>
    <xf numFmtId="14" fontId="25" fillId="3" borderId="44" xfId="0" applyNumberFormat="1" applyFont="1" applyFill="1" applyBorder="1" applyAlignment="1">
      <alignment horizontal="center"/>
    </xf>
    <xf numFmtId="4" fontId="26" fillId="3" borderId="44" xfId="0" applyNumberFormat="1" applyFont="1" applyFill="1" applyBorder="1" applyAlignment="1">
      <alignment horizontal="left"/>
    </xf>
    <xf numFmtId="165" fontId="26" fillId="3" borderId="44" xfId="0" applyNumberFormat="1" applyFont="1" applyFill="1" applyBorder="1" applyAlignment="1">
      <alignment horizontal="right"/>
    </xf>
    <xf numFmtId="4" fontId="26" fillId="0" borderId="44" xfId="0" applyNumberFormat="1" applyFont="1" applyFill="1" applyBorder="1" applyAlignment="1">
      <alignment horizontal="right"/>
    </xf>
    <xf numFmtId="4" fontId="26" fillId="3" borderId="44" xfId="0" applyNumberFormat="1" applyFont="1" applyFill="1" applyBorder="1" applyAlignment="1">
      <alignment horizontal="right"/>
    </xf>
    <xf numFmtId="0" fontId="2" fillId="2" borderId="45" xfId="0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left" vertical="center"/>
    </xf>
    <xf numFmtId="49" fontId="11" fillId="2" borderId="46" xfId="0" applyNumberFormat="1" applyFont="1" applyFill="1" applyBorder="1" applyAlignment="1">
      <alignment horizontal="center" vertical="center"/>
    </xf>
    <xf numFmtId="165" fontId="5" fillId="2" borderId="46" xfId="0" applyNumberFormat="1" applyFont="1" applyFill="1" applyBorder="1" applyAlignment="1">
      <alignment horizontal="right" vertical="center"/>
    </xf>
    <xf numFmtId="0" fontId="27" fillId="0" borderId="34" xfId="0" applyNumberFormat="1" applyFont="1" applyFill="1" applyBorder="1" applyAlignment="1">
      <alignment horizontal="right"/>
    </xf>
    <xf numFmtId="0" fontId="2" fillId="3" borderId="34" xfId="0" applyFont="1" applyFill="1" applyBorder="1" applyAlignment="1">
      <alignment horizontal="left"/>
    </xf>
    <xf numFmtId="1" fontId="11" fillId="3" borderId="34" xfId="0" applyNumberFormat="1" applyFont="1" applyFill="1" applyBorder="1" applyAlignment="1">
      <alignment horizontal="center"/>
    </xf>
    <xf numFmtId="14" fontId="2" fillId="3" borderId="34" xfId="0" applyNumberFormat="1" applyFont="1" applyFill="1" applyBorder="1" applyAlignment="1">
      <alignment horizontal="center"/>
    </xf>
    <xf numFmtId="49" fontId="11" fillId="3" borderId="34" xfId="0" applyNumberFormat="1" applyFont="1" applyFill="1" applyBorder="1" applyAlignment="1">
      <alignment horizontal="left"/>
    </xf>
    <xf numFmtId="165" fontId="11" fillId="3" borderId="34" xfId="0" applyNumberFormat="1" applyFont="1" applyFill="1" applyBorder="1" applyAlignment="1">
      <alignment horizontal="right"/>
    </xf>
    <xf numFmtId="4" fontId="11" fillId="3" borderId="34" xfId="0" applyNumberFormat="1" applyFont="1" applyFill="1" applyBorder="1" applyAlignment="1">
      <alignment horizontal="right"/>
    </xf>
    <xf numFmtId="4" fontId="11" fillId="2" borderId="35" xfId="0" applyNumberFormat="1" applyFont="1" applyFill="1" applyBorder="1" applyAlignment="1">
      <alignment horizontal="right"/>
    </xf>
    <xf numFmtId="0" fontId="7" fillId="2" borderId="49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left"/>
    </xf>
    <xf numFmtId="0" fontId="7" fillId="2" borderId="48" xfId="0" applyFont="1" applyFill="1" applyBorder="1" applyAlignment="1">
      <alignment horizontal="left"/>
    </xf>
    <xf numFmtId="49" fontId="26" fillId="0" borderId="3" xfId="0" applyNumberFormat="1" applyFont="1" applyFill="1" applyBorder="1" applyAlignment="1">
      <alignment horizontal="center"/>
    </xf>
    <xf numFmtId="49" fontId="37" fillId="2" borderId="46" xfId="0" applyNumberFormat="1" applyFont="1" applyFill="1" applyBorder="1" applyAlignment="1">
      <alignment horizontal="left" vertical="center"/>
    </xf>
    <xf numFmtId="4" fontId="26" fillId="2" borderId="46" xfId="0" applyNumberFormat="1" applyFont="1" applyFill="1" applyBorder="1" applyAlignment="1">
      <alignment horizontal="right"/>
    </xf>
    <xf numFmtId="4" fontId="26" fillId="2" borderId="47" xfId="0" applyNumberFormat="1" applyFont="1" applyFill="1" applyBorder="1" applyAlignment="1">
      <alignment horizontal="right" vertical="center"/>
    </xf>
    <xf numFmtId="1" fontId="11" fillId="3" borderId="11" xfId="0" applyNumberFormat="1" applyFont="1" applyFill="1" applyBorder="1" applyAlignment="1">
      <alignment horizontal="center"/>
    </xf>
    <xf numFmtId="0" fontId="27" fillId="0" borderId="12" xfId="0" applyNumberFormat="1" applyFont="1" applyFill="1" applyBorder="1" applyAlignment="1">
      <alignment horizontal="right"/>
    </xf>
    <xf numFmtId="49" fontId="11" fillId="3" borderId="12" xfId="0" applyNumberFormat="1" applyFont="1" applyFill="1" applyBorder="1" applyAlignment="1">
      <alignment horizontal="center"/>
    </xf>
    <xf numFmtId="49" fontId="25" fillId="2" borderId="12" xfId="0" applyNumberFormat="1" applyFont="1" applyFill="1" applyBorder="1" applyAlignment="1">
      <alignment horizontal="left"/>
    </xf>
    <xf numFmtId="1" fontId="11" fillId="3" borderId="12" xfId="0" applyNumberFormat="1" applyFont="1" applyFill="1" applyBorder="1" applyAlignment="1">
      <alignment horizontal="center"/>
    </xf>
    <xf numFmtId="14" fontId="2" fillId="3" borderId="12" xfId="0" applyNumberFormat="1" applyFont="1" applyFill="1" applyBorder="1" applyAlignment="1">
      <alignment horizontal="center"/>
    </xf>
    <xf numFmtId="49" fontId="11" fillId="3" borderId="12" xfId="0" applyNumberFormat="1" applyFont="1" applyFill="1" applyBorder="1" applyAlignment="1">
      <alignment horizontal="left"/>
    </xf>
    <xf numFmtId="165" fontId="11" fillId="3" borderId="12" xfId="0" applyNumberFormat="1" applyFont="1" applyFill="1" applyBorder="1" applyAlignment="1">
      <alignment horizontal="right"/>
    </xf>
    <xf numFmtId="4" fontId="11" fillId="3" borderId="13" xfId="0" applyNumberFormat="1" applyFont="1" applyFill="1" applyBorder="1" applyAlignment="1">
      <alignment horizontal="right"/>
    </xf>
    <xf numFmtId="0" fontId="11" fillId="0" borderId="0" xfId="0" applyFont="1" applyAlignment="1">
      <alignment horizontal="left"/>
    </xf>
    <xf numFmtId="49" fontId="8" fillId="4" borderId="28" xfId="0" applyNumberFormat="1" applyFont="1" applyFill="1" applyBorder="1" applyAlignment="1">
      <alignment horizontal="center" vertical="center"/>
    </xf>
    <xf numFmtId="49" fontId="8" fillId="4" borderId="29" xfId="0" applyNumberFormat="1" applyFont="1" applyFill="1" applyBorder="1" applyAlignment="1">
      <alignment horizontal="center" vertical="center"/>
    </xf>
    <xf numFmtId="49" fontId="8" fillId="4" borderId="30" xfId="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9" fillId="4" borderId="27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/>
    </xf>
    <xf numFmtId="0" fontId="29" fillId="0" borderId="41" xfId="1" applyFont="1" applyFill="1" applyBorder="1" applyAlignment="1">
      <alignment horizontal="center" vertical="center"/>
    </xf>
    <xf numFmtId="0" fontId="29" fillId="0" borderId="42" xfId="1" applyFont="1" applyFill="1" applyBorder="1" applyAlignment="1">
      <alignment horizontal="center" vertical="center"/>
    </xf>
    <xf numFmtId="0" fontId="29" fillId="0" borderId="43" xfId="1" applyFont="1" applyFill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104775</xdr:rowOff>
    </xdr:to>
    <xdr:sp macro="" textlink="">
      <xdr:nvSpPr>
        <xdr:cNvPr id="4" name="AutoShape 1"/>
        <xdr:cNvSpPr>
          <a:spLocks noChangeAspect="1" noChangeArrowheads="1"/>
        </xdr:cNvSpPr>
      </xdr:nvSpPr>
      <xdr:spPr bwMode="auto">
        <a:xfrm>
          <a:off x="0" y="573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104775</xdr:rowOff>
    </xdr:to>
    <xdr:sp macro="" textlink="">
      <xdr:nvSpPr>
        <xdr:cNvPr id="5" name="AutoShape 1"/>
        <xdr:cNvSpPr>
          <a:spLocks noChangeAspect="1" noChangeArrowheads="1"/>
        </xdr:cNvSpPr>
      </xdr:nvSpPr>
      <xdr:spPr bwMode="auto">
        <a:xfrm>
          <a:off x="0" y="573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304800</xdr:colOff>
      <xdr:row>160</xdr:row>
      <xdr:rowOff>104775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5229225" y="7432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304800</xdr:colOff>
      <xdr:row>160</xdr:row>
      <xdr:rowOff>104775</xdr:rowOff>
    </xdr:to>
    <xdr:sp macro="" textlink="">
      <xdr:nvSpPr>
        <xdr:cNvPr id="6" name="AutoShape 1"/>
        <xdr:cNvSpPr>
          <a:spLocks noChangeAspect="1" noChangeArrowheads="1"/>
        </xdr:cNvSpPr>
      </xdr:nvSpPr>
      <xdr:spPr bwMode="auto">
        <a:xfrm>
          <a:off x="4038600" y="42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41"/>
  <sheetViews>
    <sheetView tabSelected="1" topLeftCell="A415" zoomScaleNormal="100" workbookViewId="0">
      <selection activeCell="I436" sqref="I436"/>
    </sheetView>
  </sheetViews>
  <sheetFormatPr defaultRowHeight="12.75" x14ac:dyDescent="0.2"/>
  <cols>
    <col min="1" max="1" width="1.28515625" customWidth="1"/>
    <col min="2" max="2" width="16.7109375" customWidth="1"/>
    <col min="3" max="3" width="14.7109375" style="52" customWidth="1"/>
    <col min="4" max="4" width="18.5703125" customWidth="1"/>
    <col min="5" max="5" width="40" customWidth="1"/>
    <col min="6" max="6" width="17.7109375" style="52" customWidth="1"/>
    <col min="7" max="7" width="14.7109375" style="52" customWidth="1"/>
    <col min="8" max="8" width="14.7109375" customWidth="1"/>
    <col min="9" max="9" width="20.5703125" customWidth="1"/>
    <col min="10" max="10" width="18.85546875" customWidth="1"/>
    <col min="11" max="11" width="16.85546875" customWidth="1"/>
    <col min="12" max="12" width="11" bestFit="1" customWidth="1"/>
  </cols>
  <sheetData>
    <row r="1" spans="2:11" s="1" customFormat="1" ht="12.75" customHeight="1" thickBot="1" x14ac:dyDescent="0.2">
      <c r="C1" s="47"/>
      <c r="F1" s="47"/>
      <c r="G1" s="47"/>
    </row>
    <row r="2" spans="2:11" s="1" customFormat="1" ht="31.9" customHeight="1" thickBot="1" x14ac:dyDescent="0.2">
      <c r="B2" s="415" t="s">
        <v>206</v>
      </c>
      <c r="C2" s="416"/>
      <c r="D2" s="416"/>
      <c r="E2" s="416"/>
      <c r="F2" s="416"/>
      <c r="G2" s="416"/>
      <c r="H2" s="416"/>
      <c r="I2" s="416"/>
      <c r="J2" s="416"/>
      <c r="K2" s="417"/>
    </row>
    <row r="3" spans="2:11" s="1" customFormat="1" ht="18.2" customHeight="1" thickBot="1" x14ac:dyDescent="0.2">
      <c r="B3" s="418" t="s">
        <v>205</v>
      </c>
      <c r="C3" s="418"/>
      <c r="D3" s="418"/>
      <c r="E3" s="418"/>
      <c r="F3" s="418"/>
      <c r="G3" s="418"/>
      <c r="H3" s="418"/>
      <c r="I3" s="418"/>
      <c r="J3" s="418"/>
      <c r="K3" s="418"/>
    </row>
    <row r="4" spans="2:11" s="1" customFormat="1" ht="18.2" customHeight="1" thickTop="1" thickBot="1" x14ac:dyDescent="0.25">
      <c r="B4" s="44" t="s">
        <v>196</v>
      </c>
      <c r="C4" s="45" t="s">
        <v>197</v>
      </c>
      <c r="D4" s="131" t="s">
        <v>198</v>
      </c>
      <c r="E4" s="45" t="s">
        <v>0</v>
      </c>
      <c r="F4" s="45" t="s">
        <v>199</v>
      </c>
      <c r="G4" s="45" t="s">
        <v>200</v>
      </c>
      <c r="H4" s="46" t="s">
        <v>201</v>
      </c>
      <c r="I4" s="45" t="s">
        <v>1</v>
      </c>
      <c r="J4" s="45" t="s">
        <v>63</v>
      </c>
      <c r="K4" s="139" t="s">
        <v>202</v>
      </c>
    </row>
    <row r="5" spans="2:11" s="1" customFormat="1" ht="18.2" customHeight="1" thickTop="1" x14ac:dyDescent="0.2">
      <c r="B5" s="216">
        <v>1490002</v>
      </c>
      <c r="C5" s="41" t="s">
        <v>22</v>
      </c>
      <c r="D5" s="134" t="s">
        <v>301</v>
      </c>
      <c r="E5" s="224" t="s">
        <v>2</v>
      </c>
      <c r="F5" s="135">
        <v>112</v>
      </c>
      <c r="G5" s="174">
        <v>44602</v>
      </c>
      <c r="H5" s="53" t="s">
        <v>203</v>
      </c>
      <c r="I5" s="162">
        <v>549.9</v>
      </c>
      <c r="J5" s="54">
        <v>0</v>
      </c>
      <c r="K5" s="143">
        <f>I5-J5</f>
        <v>549.9</v>
      </c>
    </row>
    <row r="6" spans="2:11" s="1" customFormat="1" ht="18.2" customHeight="1" x14ac:dyDescent="0.2">
      <c r="B6" s="217">
        <v>1490002</v>
      </c>
      <c r="C6" s="29" t="s">
        <v>55</v>
      </c>
      <c r="D6" s="134" t="s">
        <v>301</v>
      </c>
      <c r="E6" s="21"/>
      <c r="F6" s="136">
        <v>167</v>
      </c>
      <c r="G6" s="167">
        <v>44613</v>
      </c>
      <c r="H6" s="27" t="s">
        <v>204</v>
      </c>
      <c r="I6" s="159">
        <v>236.5</v>
      </c>
      <c r="J6" s="30">
        <v>0</v>
      </c>
      <c r="K6" s="91">
        <f t="shared" ref="K6:K14" si="0">I6-J6</f>
        <v>236.5</v>
      </c>
    </row>
    <row r="7" spans="2:11" s="1" customFormat="1" ht="18.2" customHeight="1" x14ac:dyDescent="0.2">
      <c r="B7" s="218">
        <v>1490002</v>
      </c>
      <c r="C7" s="29" t="s">
        <v>56</v>
      </c>
      <c r="D7" s="134" t="s">
        <v>301</v>
      </c>
      <c r="E7" s="21"/>
      <c r="F7" s="136">
        <v>169</v>
      </c>
      <c r="G7" s="167">
        <v>44613</v>
      </c>
      <c r="H7" s="26" t="s">
        <v>203</v>
      </c>
      <c r="I7" s="159">
        <v>352.5</v>
      </c>
      <c r="J7" s="30">
        <v>0</v>
      </c>
      <c r="K7" s="91">
        <f t="shared" si="0"/>
        <v>352.5</v>
      </c>
    </row>
    <row r="8" spans="2:11" s="1" customFormat="1" ht="18.2" customHeight="1" x14ac:dyDescent="0.2">
      <c r="B8" s="217">
        <v>1490002</v>
      </c>
      <c r="C8" s="29" t="s">
        <v>72</v>
      </c>
      <c r="D8" s="134" t="s">
        <v>301</v>
      </c>
      <c r="E8" s="21"/>
      <c r="F8" s="136">
        <v>206</v>
      </c>
      <c r="G8" s="167">
        <v>44615</v>
      </c>
      <c r="H8" s="26" t="s">
        <v>203</v>
      </c>
      <c r="I8" s="159">
        <v>712.9</v>
      </c>
      <c r="J8" s="30">
        <v>0</v>
      </c>
      <c r="K8" s="91">
        <f t="shared" si="0"/>
        <v>712.9</v>
      </c>
    </row>
    <row r="9" spans="2:11" s="1" customFormat="1" ht="18.2" customHeight="1" x14ac:dyDescent="0.2">
      <c r="B9" s="218">
        <v>1490002</v>
      </c>
      <c r="C9" s="29" t="s">
        <v>75</v>
      </c>
      <c r="D9" s="134" t="s">
        <v>301</v>
      </c>
      <c r="E9" s="21"/>
      <c r="F9" s="136">
        <v>246</v>
      </c>
      <c r="G9" s="167">
        <v>44629</v>
      </c>
      <c r="H9" s="26" t="s">
        <v>203</v>
      </c>
      <c r="I9" s="159">
        <v>446.5</v>
      </c>
      <c r="J9" s="30">
        <v>0</v>
      </c>
      <c r="K9" s="91">
        <f t="shared" si="0"/>
        <v>446.5</v>
      </c>
    </row>
    <row r="10" spans="2:11" s="1" customFormat="1" ht="18.2" customHeight="1" x14ac:dyDescent="0.2">
      <c r="B10" s="217">
        <v>1490002</v>
      </c>
      <c r="C10" s="29" t="s">
        <v>76</v>
      </c>
      <c r="D10" s="134" t="s">
        <v>301</v>
      </c>
      <c r="E10" s="21"/>
      <c r="F10" s="136">
        <v>258</v>
      </c>
      <c r="G10" s="167">
        <v>44630</v>
      </c>
      <c r="H10" s="26" t="s">
        <v>203</v>
      </c>
      <c r="I10" s="159">
        <v>549.9</v>
      </c>
      <c r="J10" s="30">
        <v>0</v>
      </c>
      <c r="K10" s="91">
        <f t="shared" si="0"/>
        <v>549.9</v>
      </c>
    </row>
    <row r="11" spans="2:11" s="1" customFormat="1" ht="18.2" customHeight="1" x14ac:dyDescent="0.2">
      <c r="B11" s="218">
        <v>1490002</v>
      </c>
      <c r="C11" s="29" t="s">
        <v>77</v>
      </c>
      <c r="D11" s="134" t="s">
        <v>301</v>
      </c>
      <c r="E11" s="21"/>
      <c r="F11" s="136">
        <v>354</v>
      </c>
      <c r="G11" s="167">
        <v>44637</v>
      </c>
      <c r="H11" s="26" t="s">
        <v>203</v>
      </c>
      <c r="I11" s="159">
        <v>399.5</v>
      </c>
      <c r="J11" s="30">
        <v>0</v>
      </c>
      <c r="K11" s="91">
        <f t="shared" si="0"/>
        <v>399.5</v>
      </c>
    </row>
    <row r="12" spans="2:11" s="1" customFormat="1" ht="18.2" customHeight="1" x14ac:dyDescent="0.2">
      <c r="B12" s="217">
        <v>1490002</v>
      </c>
      <c r="C12" s="29" t="s">
        <v>78</v>
      </c>
      <c r="D12" s="134" t="s">
        <v>301</v>
      </c>
      <c r="E12" s="21"/>
      <c r="F12" s="136">
        <v>372</v>
      </c>
      <c r="G12" s="167">
        <v>44643</v>
      </c>
      <c r="H12" s="26" t="s">
        <v>203</v>
      </c>
      <c r="I12" s="159">
        <v>352.5</v>
      </c>
      <c r="J12" s="30">
        <v>0</v>
      </c>
      <c r="K12" s="91">
        <f t="shared" si="0"/>
        <v>352.5</v>
      </c>
    </row>
    <row r="13" spans="2:11" s="1" customFormat="1" ht="18.2" customHeight="1" thickBot="1" x14ac:dyDescent="0.25">
      <c r="B13" s="220">
        <v>1490002</v>
      </c>
      <c r="C13" s="59" t="s">
        <v>79</v>
      </c>
      <c r="D13" s="134" t="s">
        <v>301</v>
      </c>
      <c r="E13" s="60"/>
      <c r="F13" s="137">
        <v>419</v>
      </c>
      <c r="G13" s="173">
        <v>44651</v>
      </c>
      <c r="H13" s="78" t="s">
        <v>204</v>
      </c>
      <c r="I13" s="223">
        <v>163</v>
      </c>
      <c r="J13" s="81">
        <v>0</v>
      </c>
      <c r="K13" s="95">
        <f t="shared" si="0"/>
        <v>163</v>
      </c>
    </row>
    <row r="14" spans="2:11" s="1" customFormat="1" ht="18.2" customHeight="1" thickTop="1" thickBot="1" x14ac:dyDescent="0.3">
      <c r="B14" s="64"/>
      <c r="C14" s="67"/>
      <c r="D14" s="65"/>
      <c r="E14" s="66" t="s">
        <v>2</v>
      </c>
      <c r="F14" s="115"/>
      <c r="G14" s="67"/>
      <c r="H14" s="68" t="s">
        <v>3</v>
      </c>
      <c r="I14" s="69">
        <f>SUM(I5:I13)</f>
        <v>3763.2000000000003</v>
      </c>
      <c r="J14" s="105">
        <v>0</v>
      </c>
      <c r="K14" s="106">
        <f t="shared" si="0"/>
        <v>3763.2000000000003</v>
      </c>
    </row>
    <row r="15" spans="2:11" s="1" customFormat="1" ht="18.2" customHeight="1" thickTop="1" thickBot="1" x14ac:dyDescent="0.25">
      <c r="B15" s="32"/>
      <c r="C15" s="48"/>
      <c r="D15" s="32"/>
      <c r="E15" s="32"/>
      <c r="F15" s="48"/>
      <c r="G15" s="48"/>
      <c r="H15" s="32"/>
      <c r="I15" s="32"/>
      <c r="J15" s="32"/>
      <c r="K15" s="32"/>
    </row>
    <row r="16" spans="2:11" s="1" customFormat="1" ht="18.2" customHeight="1" thickTop="1" thickBot="1" x14ac:dyDescent="0.25">
      <c r="B16" s="44" t="s">
        <v>196</v>
      </c>
      <c r="C16" s="45" t="s">
        <v>197</v>
      </c>
      <c r="D16" s="131" t="s">
        <v>198</v>
      </c>
      <c r="E16" s="45" t="s">
        <v>0</v>
      </c>
      <c r="F16" s="45" t="s">
        <v>199</v>
      </c>
      <c r="G16" s="45" t="s">
        <v>200</v>
      </c>
      <c r="H16" s="46" t="s">
        <v>201</v>
      </c>
      <c r="I16" s="45" t="s">
        <v>1</v>
      </c>
      <c r="J16" s="45" t="s">
        <v>63</v>
      </c>
      <c r="K16" s="139" t="s">
        <v>202</v>
      </c>
    </row>
    <row r="17" spans="2:11" s="1" customFormat="1" ht="18.2" customHeight="1" thickTop="1" x14ac:dyDescent="0.2">
      <c r="B17" s="219">
        <v>1490002</v>
      </c>
      <c r="C17" s="41" t="s">
        <v>23</v>
      </c>
      <c r="D17" s="134" t="s">
        <v>302</v>
      </c>
      <c r="E17" s="224" t="s">
        <v>4</v>
      </c>
      <c r="F17" s="135">
        <v>146</v>
      </c>
      <c r="G17" s="174">
        <v>44608</v>
      </c>
      <c r="H17" s="42" t="s">
        <v>204</v>
      </c>
      <c r="I17" s="82">
        <v>142</v>
      </c>
      <c r="J17" s="43">
        <v>0</v>
      </c>
      <c r="K17" s="57">
        <f>I17-J17</f>
        <v>142</v>
      </c>
    </row>
    <row r="18" spans="2:11" s="1" customFormat="1" ht="18.2" customHeight="1" x14ac:dyDescent="0.2">
      <c r="B18" s="218">
        <v>1490002</v>
      </c>
      <c r="C18" s="29" t="s">
        <v>24</v>
      </c>
      <c r="D18" s="134" t="s">
        <v>302</v>
      </c>
      <c r="E18" s="20"/>
      <c r="F18" s="136">
        <v>147</v>
      </c>
      <c r="G18" s="167">
        <v>44608</v>
      </c>
      <c r="H18" s="28" t="s">
        <v>203</v>
      </c>
      <c r="I18" s="83">
        <v>1128</v>
      </c>
      <c r="J18" s="31">
        <v>0</v>
      </c>
      <c r="K18" s="58">
        <f t="shared" ref="K18:K26" si="1">I18-J18</f>
        <v>1128</v>
      </c>
    </row>
    <row r="19" spans="2:11" s="1" customFormat="1" ht="18.2" customHeight="1" x14ac:dyDescent="0.2">
      <c r="B19" s="217">
        <v>1490002</v>
      </c>
      <c r="C19" s="29" t="s">
        <v>25</v>
      </c>
      <c r="D19" s="134" t="s">
        <v>302</v>
      </c>
      <c r="E19" s="20"/>
      <c r="F19" s="136">
        <v>148</v>
      </c>
      <c r="G19" s="167">
        <v>44608</v>
      </c>
      <c r="H19" s="28" t="s">
        <v>204</v>
      </c>
      <c r="I19" s="83">
        <v>500.8</v>
      </c>
      <c r="J19" s="31">
        <v>0</v>
      </c>
      <c r="K19" s="58">
        <f t="shared" si="1"/>
        <v>500.8</v>
      </c>
    </row>
    <row r="20" spans="2:11" s="1" customFormat="1" ht="18.2" customHeight="1" x14ac:dyDescent="0.2">
      <c r="B20" s="217">
        <v>1490002</v>
      </c>
      <c r="C20" s="29" t="s">
        <v>71</v>
      </c>
      <c r="D20" s="134" t="s">
        <v>302</v>
      </c>
      <c r="E20" s="21"/>
      <c r="F20" s="136">
        <v>215</v>
      </c>
      <c r="G20" s="167">
        <v>44615</v>
      </c>
      <c r="H20" s="28" t="s">
        <v>203</v>
      </c>
      <c r="I20" s="83">
        <v>572.9</v>
      </c>
      <c r="J20" s="31">
        <v>0</v>
      </c>
      <c r="K20" s="58">
        <f t="shared" si="1"/>
        <v>572.9</v>
      </c>
    </row>
    <row r="21" spans="2:11" s="1" customFormat="1" ht="18.2" customHeight="1" x14ac:dyDescent="0.2">
      <c r="B21" s="218">
        <v>1490002</v>
      </c>
      <c r="C21" s="29" t="s">
        <v>80</v>
      </c>
      <c r="D21" s="134" t="s">
        <v>302</v>
      </c>
      <c r="E21" s="21"/>
      <c r="F21" s="136">
        <v>242</v>
      </c>
      <c r="G21" s="167">
        <v>44627</v>
      </c>
      <c r="H21" s="28" t="s">
        <v>203</v>
      </c>
      <c r="I21" s="83">
        <v>341.8</v>
      </c>
      <c r="J21" s="31">
        <v>0</v>
      </c>
      <c r="K21" s="58">
        <f t="shared" si="1"/>
        <v>341.8</v>
      </c>
    </row>
    <row r="22" spans="2:11" s="1" customFormat="1" ht="18.2" customHeight="1" x14ac:dyDescent="0.2">
      <c r="B22" s="217">
        <v>1490002</v>
      </c>
      <c r="C22" s="29" t="s">
        <v>81</v>
      </c>
      <c r="D22" s="134" t="s">
        <v>302</v>
      </c>
      <c r="E22" s="21"/>
      <c r="F22" s="136">
        <v>324</v>
      </c>
      <c r="G22" s="167">
        <v>44631</v>
      </c>
      <c r="H22" s="28" t="s">
        <v>204</v>
      </c>
      <c r="I22" s="83">
        <v>390.9</v>
      </c>
      <c r="J22" s="31">
        <v>0</v>
      </c>
      <c r="K22" s="58">
        <f t="shared" si="1"/>
        <v>390.9</v>
      </c>
    </row>
    <row r="23" spans="2:11" s="1" customFormat="1" ht="18.2" customHeight="1" x14ac:dyDescent="0.2">
      <c r="B23" s="218">
        <v>1490002</v>
      </c>
      <c r="C23" s="29" t="s">
        <v>82</v>
      </c>
      <c r="D23" s="134" t="s">
        <v>302</v>
      </c>
      <c r="E23" s="21"/>
      <c r="F23" s="136">
        <v>327</v>
      </c>
      <c r="G23" s="167">
        <v>44631</v>
      </c>
      <c r="H23" s="28" t="s">
        <v>203</v>
      </c>
      <c r="I23" s="83">
        <v>14693.13</v>
      </c>
      <c r="J23" s="31">
        <v>0</v>
      </c>
      <c r="K23" s="58">
        <f t="shared" si="1"/>
        <v>14693.13</v>
      </c>
    </row>
    <row r="24" spans="2:11" s="1" customFormat="1" ht="18.2" customHeight="1" x14ac:dyDescent="0.2">
      <c r="B24" s="217">
        <v>1490002</v>
      </c>
      <c r="C24" s="29" t="s">
        <v>82</v>
      </c>
      <c r="D24" s="134" t="s">
        <v>302</v>
      </c>
      <c r="E24" s="21"/>
      <c r="F24" s="136">
        <v>328</v>
      </c>
      <c r="G24" s="167">
        <v>44631</v>
      </c>
      <c r="H24" s="28" t="s">
        <v>203</v>
      </c>
      <c r="I24" s="83">
        <v>493</v>
      </c>
      <c r="J24" s="31">
        <v>0</v>
      </c>
      <c r="K24" s="58">
        <f t="shared" si="1"/>
        <v>493</v>
      </c>
    </row>
    <row r="25" spans="2:11" s="1" customFormat="1" ht="18.2" customHeight="1" thickBot="1" x14ac:dyDescent="0.25">
      <c r="B25" s="118">
        <v>1490002</v>
      </c>
      <c r="C25" s="29" t="s">
        <v>83</v>
      </c>
      <c r="D25" s="132" t="s">
        <v>302</v>
      </c>
      <c r="E25" s="21"/>
      <c r="F25" s="136">
        <v>395</v>
      </c>
      <c r="G25" s="167">
        <v>44643</v>
      </c>
      <c r="H25" s="28" t="s">
        <v>203</v>
      </c>
      <c r="I25" s="83">
        <v>294.8</v>
      </c>
      <c r="J25" s="31">
        <v>0</v>
      </c>
      <c r="K25" s="31">
        <f t="shared" si="1"/>
        <v>294.8</v>
      </c>
    </row>
    <row r="26" spans="2:11" s="1" customFormat="1" ht="18.2" customHeight="1" thickTop="1" thickBot="1" x14ac:dyDescent="0.3">
      <c r="B26" s="64"/>
      <c r="C26" s="67"/>
      <c r="D26" s="65"/>
      <c r="E26" s="66" t="s">
        <v>4</v>
      </c>
      <c r="F26" s="115"/>
      <c r="G26" s="67"/>
      <c r="H26" s="68" t="s">
        <v>3</v>
      </c>
      <c r="I26" s="69">
        <f>SUM(I17:I25)</f>
        <v>18557.329999999998</v>
      </c>
      <c r="J26" s="70">
        <v>0</v>
      </c>
      <c r="K26" s="71">
        <f t="shared" si="1"/>
        <v>18557.329999999998</v>
      </c>
    </row>
    <row r="27" spans="2:11" s="1" customFormat="1" ht="18.2" customHeight="1" thickTop="1" thickBot="1" x14ac:dyDescent="0.25">
      <c r="B27" s="32"/>
      <c r="C27" s="48"/>
      <c r="D27" s="32"/>
      <c r="E27" s="32"/>
      <c r="F27" s="48"/>
      <c r="G27" s="48"/>
      <c r="H27" s="32"/>
      <c r="I27" s="32"/>
      <c r="J27" s="32"/>
      <c r="K27" s="32"/>
    </row>
    <row r="28" spans="2:11" s="1" customFormat="1" ht="18.2" customHeight="1" thickTop="1" thickBot="1" x14ac:dyDescent="0.25">
      <c r="B28" s="44" t="s">
        <v>196</v>
      </c>
      <c r="C28" s="45" t="s">
        <v>197</v>
      </c>
      <c r="D28" s="131" t="s">
        <v>198</v>
      </c>
      <c r="E28" s="45" t="s">
        <v>0</v>
      </c>
      <c r="F28" s="45" t="s">
        <v>199</v>
      </c>
      <c r="G28" s="45" t="s">
        <v>200</v>
      </c>
      <c r="H28" s="46" t="s">
        <v>201</v>
      </c>
      <c r="I28" s="45" t="s">
        <v>1</v>
      </c>
      <c r="J28" s="45" t="s">
        <v>63</v>
      </c>
      <c r="K28" s="139" t="s">
        <v>202</v>
      </c>
    </row>
    <row r="29" spans="2:11" s="1" customFormat="1" ht="18.2" customHeight="1" thickTop="1" x14ac:dyDescent="0.2">
      <c r="B29" s="216">
        <v>1490002</v>
      </c>
      <c r="C29" s="41" t="s">
        <v>26</v>
      </c>
      <c r="D29" s="134" t="s">
        <v>303</v>
      </c>
      <c r="E29" s="224" t="s">
        <v>5</v>
      </c>
      <c r="F29" s="135">
        <v>149</v>
      </c>
      <c r="G29" s="174">
        <v>44608</v>
      </c>
      <c r="H29" s="72" t="s">
        <v>204</v>
      </c>
      <c r="I29" s="82">
        <v>142</v>
      </c>
      <c r="J29" s="85">
        <v>0</v>
      </c>
      <c r="K29" s="143">
        <f>I29-J29</f>
        <v>142</v>
      </c>
    </row>
    <row r="30" spans="2:11" s="1" customFormat="1" ht="18.2" customHeight="1" x14ac:dyDescent="0.2">
      <c r="B30" s="217">
        <v>1490002</v>
      </c>
      <c r="C30" s="29" t="s">
        <v>27</v>
      </c>
      <c r="D30" s="134" t="s">
        <v>303</v>
      </c>
      <c r="E30" s="20"/>
      <c r="F30" s="136">
        <v>150</v>
      </c>
      <c r="G30" s="167">
        <v>44608</v>
      </c>
      <c r="H30" s="72" t="s">
        <v>204</v>
      </c>
      <c r="I30" s="83">
        <v>500.8</v>
      </c>
      <c r="J30" s="85">
        <v>0</v>
      </c>
      <c r="K30" s="143">
        <f t="shared" ref="K30:K35" si="2">I30-J30</f>
        <v>500.8</v>
      </c>
    </row>
    <row r="31" spans="2:11" s="1" customFormat="1" ht="18.2" customHeight="1" x14ac:dyDescent="0.2">
      <c r="B31" s="218">
        <v>1490002</v>
      </c>
      <c r="C31" s="29" t="s">
        <v>70</v>
      </c>
      <c r="D31" s="134" t="s">
        <v>303</v>
      </c>
      <c r="E31" s="21"/>
      <c r="F31" s="136">
        <v>212</v>
      </c>
      <c r="G31" s="167">
        <v>44615</v>
      </c>
      <c r="H31" s="74" t="s">
        <v>203</v>
      </c>
      <c r="I31" s="83">
        <v>572.9</v>
      </c>
      <c r="J31" s="85">
        <v>0</v>
      </c>
      <c r="K31" s="143">
        <f t="shared" si="2"/>
        <v>572.9</v>
      </c>
    </row>
    <row r="32" spans="2:11" s="1" customFormat="1" ht="18.2" customHeight="1" x14ac:dyDescent="0.2">
      <c r="B32" s="218">
        <v>1490002</v>
      </c>
      <c r="C32" s="29" t="s">
        <v>84</v>
      </c>
      <c r="D32" s="134" t="s">
        <v>303</v>
      </c>
      <c r="E32" s="21"/>
      <c r="F32" s="136">
        <v>243</v>
      </c>
      <c r="G32" s="167">
        <v>44627</v>
      </c>
      <c r="H32" s="74" t="s">
        <v>203</v>
      </c>
      <c r="I32" s="83">
        <v>341.8</v>
      </c>
      <c r="J32" s="85">
        <v>0</v>
      </c>
      <c r="K32" s="143">
        <f t="shared" si="2"/>
        <v>341.8</v>
      </c>
    </row>
    <row r="33" spans="2:11" s="1" customFormat="1" ht="18.2" customHeight="1" x14ac:dyDescent="0.2">
      <c r="B33" s="217">
        <v>1490002</v>
      </c>
      <c r="C33" s="29" t="s">
        <v>85</v>
      </c>
      <c r="D33" s="134" t="s">
        <v>303</v>
      </c>
      <c r="E33" s="21"/>
      <c r="F33" s="136">
        <v>323</v>
      </c>
      <c r="G33" s="167">
        <v>44631</v>
      </c>
      <c r="H33" s="73" t="s">
        <v>204</v>
      </c>
      <c r="I33" s="83">
        <v>390.9</v>
      </c>
      <c r="J33" s="85">
        <v>0</v>
      </c>
      <c r="K33" s="143">
        <f t="shared" si="2"/>
        <v>390.9</v>
      </c>
    </row>
    <row r="34" spans="2:11" s="1" customFormat="1" ht="18.2" customHeight="1" thickBot="1" x14ac:dyDescent="0.25">
      <c r="B34" s="220">
        <v>1490002</v>
      </c>
      <c r="C34" s="59" t="s">
        <v>86</v>
      </c>
      <c r="D34" s="134" t="s">
        <v>303</v>
      </c>
      <c r="E34" s="60"/>
      <c r="F34" s="137">
        <v>396</v>
      </c>
      <c r="G34" s="173">
        <v>44648</v>
      </c>
      <c r="H34" s="76" t="s">
        <v>203</v>
      </c>
      <c r="I34" s="84">
        <v>294.8</v>
      </c>
      <c r="J34" s="86">
        <v>0</v>
      </c>
      <c r="K34" s="155">
        <f t="shared" si="2"/>
        <v>294.8</v>
      </c>
    </row>
    <row r="35" spans="2:11" s="1" customFormat="1" ht="18.2" customHeight="1" thickTop="1" thickBot="1" x14ac:dyDescent="0.3">
      <c r="B35" s="64"/>
      <c r="C35" s="67"/>
      <c r="D35" s="65"/>
      <c r="E35" s="66" t="s">
        <v>5</v>
      </c>
      <c r="F35" s="115"/>
      <c r="G35" s="67"/>
      <c r="H35" s="68" t="s">
        <v>3</v>
      </c>
      <c r="I35" s="87">
        <f>SUM(I29:I34)</f>
        <v>2243.1999999999998</v>
      </c>
      <c r="J35" s="88">
        <v>0</v>
      </c>
      <c r="K35" s="106">
        <f t="shared" si="2"/>
        <v>2243.1999999999998</v>
      </c>
    </row>
    <row r="36" spans="2:11" s="1" customFormat="1" ht="18.2" customHeight="1" thickTop="1" thickBot="1" x14ac:dyDescent="0.25">
      <c r="B36" s="32"/>
      <c r="C36" s="48"/>
      <c r="D36" s="32"/>
      <c r="E36" s="32"/>
      <c r="F36" s="48"/>
      <c r="G36" s="48"/>
      <c r="H36" s="32"/>
      <c r="I36" s="32"/>
      <c r="J36" s="32"/>
      <c r="K36" s="32"/>
    </row>
    <row r="37" spans="2:11" s="1" customFormat="1" ht="18.2" customHeight="1" thickTop="1" thickBot="1" x14ac:dyDescent="0.25">
      <c r="B37" s="44" t="s">
        <v>196</v>
      </c>
      <c r="C37" s="45" t="s">
        <v>197</v>
      </c>
      <c r="D37" s="131" t="s">
        <v>198</v>
      </c>
      <c r="E37" s="45" t="s">
        <v>0</v>
      </c>
      <c r="F37" s="45" t="s">
        <v>199</v>
      </c>
      <c r="G37" s="45" t="s">
        <v>200</v>
      </c>
      <c r="H37" s="46" t="s">
        <v>201</v>
      </c>
      <c r="I37" s="45" t="s">
        <v>1</v>
      </c>
      <c r="J37" s="45" t="s">
        <v>63</v>
      </c>
      <c r="K37" s="139" t="s">
        <v>202</v>
      </c>
    </row>
    <row r="38" spans="2:11" s="1" customFormat="1" ht="18.2" customHeight="1" thickTop="1" x14ac:dyDescent="0.2">
      <c r="B38" s="218">
        <v>1490002</v>
      </c>
      <c r="C38" s="29" t="s">
        <v>28</v>
      </c>
      <c r="D38" s="127" t="s">
        <v>304</v>
      </c>
      <c r="E38" s="164" t="s">
        <v>6</v>
      </c>
      <c r="F38" s="118">
        <v>116</v>
      </c>
      <c r="G38" s="168">
        <v>44601</v>
      </c>
      <c r="H38" s="74" t="s">
        <v>203</v>
      </c>
      <c r="I38" s="89">
        <v>352.5</v>
      </c>
      <c r="J38" s="90">
        <v>0</v>
      </c>
      <c r="K38" s="91">
        <f>I38-J38</f>
        <v>352.5</v>
      </c>
    </row>
    <row r="39" spans="2:11" s="1" customFormat="1" ht="18.2" customHeight="1" x14ac:dyDescent="0.2">
      <c r="B39" s="217">
        <v>1490002</v>
      </c>
      <c r="C39" s="29" t="s">
        <v>29</v>
      </c>
      <c r="D39" s="127" t="s">
        <v>304</v>
      </c>
      <c r="E39" s="10"/>
      <c r="F39" s="123">
        <v>138</v>
      </c>
      <c r="G39" s="169">
        <v>44607</v>
      </c>
      <c r="H39" s="74" t="s">
        <v>203</v>
      </c>
      <c r="I39" s="92">
        <v>678.5</v>
      </c>
      <c r="J39" s="31">
        <v>0</v>
      </c>
      <c r="K39" s="91">
        <f t="shared" ref="K39:K42" si="3">I39-J39</f>
        <v>678.5</v>
      </c>
    </row>
    <row r="40" spans="2:11" s="1" customFormat="1" ht="18.2" customHeight="1" x14ac:dyDescent="0.2">
      <c r="B40" s="217">
        <v>1490002</v>
      </c>
      <c r="C40" s="29" t="s">
        <v>87</v>
      </c>
      <c r="D40" s="127" t="s">
        <v>304</v>
      </c>
      <c r="E40" s="12"/>
      <c r="F40" s="123">
        <v>241</v>
      </c>
      <c r="G40" s="169">
        <v>44627</v>
      </c>
      <c r="H40" s="79" t="s">
        <v>204</v>
      </c>
      <c r="I40" s="92">
        <v>252</v>
      </c>
      <c r="J40" s="31">
        <v>0</v>
      </c>
      <c r="K40" s="91">
        <f t="shared" si="3"/>
        <v>252</v>
      </c>
    </row>
    <row r="41" spans="2:11" s="1" customFormat="1" ht="18.2" customHeight="1" thickBot="1" x14ac:dyDescent="0.25">
      <c r="B41" s="220">
        <v>1490002</v>
      </c>
      <c r="C41" s="59" t="s">
        <v>88</v>
      </c>
      <c r="D41" s="127" t="s">
        <v>304</v>
      </c>
      <c r="E41" s="77"/>
      <c r="F41" s="120">
        <v>420</v>
      </c>
      <c r="G41" s="170">
        <v>44651</v>
      </c>
      <c r="H41" s="78" t="s">
        <v>203</v>
      </c>
      <c r="I41" s="93">
        <v>546</v>
      </c>
      <c r="J41" s="94">
        <v>0</v>
      </c>
      <c r="K41" s="95">
        <f t="shared" si="3"/>
        <v>546</v>
      </c>
    </row>
    <row r="42" spans="2:11" s="1" customFormat="1" ht="18.2" customHeight="1" thickTop="1" thickBot="1" x14ac:dyDescent="0.3">
      <c r="B42" s="64"/>
      <c r="C42" s="67"/>
      <c r="D42" s="65"/>
      <c r="E42" s="66" t="s">
        <v>6</v>
      </c>
      <c r="F42" s="115"/>
      <c r="G42" s="67"/>
      <c r="H42" s="68" t="s">
        <v>3</v>
      </c>
      <c r="I42" s="87">
        <f>SUM(I38:I41)</f>
        <v>1829</v>
      </c>
      <c r="J42" s="88">
        <v>0</v>
      </c>
      <c r="K42" s="96">
        <f t="shared" si="3"/>
        <v>1829</v>
      </c>
    </row>
    <row r="43" spans="2:11" s="1" customFormat="1" ht="18.2" customHeight="1" thickTop="1" thickBot="1" x14ac:dyDescent="0.25">
      <c r="B43" s="32"/>
      <c r="C43" s="48"/>
      <c r="D43" s="32"/>
      <c r="E43" s="32"/>
      <c r="F43" s="48"/>
      <c r="G43" s="48"/>
      <c r="H43" s="32"/>
      <c r="I43" s="32"/>
      <c r="J43" s="32"/>
      <c r="K43" s="32"/>
    </row>
    <row r="44" spans="2:11" s="1" customFormat="1" ht="18.2" customHeight="1" thickTop="1" thickBot="1" x14ac:dyDescent="0.25">
      <c r="B44" s="44" t="s">
        <v>196</v>
      </c>
      <c r="C44" s="45" t="s">
        <v>197</v>
      </c>
      <c r="D44" s="131" t="s">
        <v>198</v>
      </c>
      <c r="E44" s="45" t="s">
        <v>0</v>
      </c>
      <c r="F44" s="45" t="s">
        <v>199</v>
      </c>
      <c r="G44" s="45" t="s">
        <v>200</v>
      </c>
      <c r="H44" s="46" t="s">
        <v>201</v>
      </c>
      <c r="I44" s="45" t="s">
        <v>1</v>
      </c>
      <c r="J44" s="45" t="s">
        <v>63</v>
      </c>
      <c r="K44" s="139" t="s">
        <v>202</v>
      </c>
    </row>
    <row r="45" spans="2:11" s="1" customFormat="1" ht="18.2" customHeight="1" thickTop="1" x14ac:dyDescent="0.2">
      <c r="B45" s="218">
        <v>1490002</v>
      </c>
      <c r="C45" s="29" t="s">
        <v>89</v>
      </c>
      <c r="D45" s="132" t="s">
        <v>305</v>
      </c>
      <c r="E45" s="225" t="s">
        <v>73</v>
      </c>
      <c r="F45" s="136">
        <v>325</v>
      </c>
      <c r="G45" s="167">
        <v>44631</v>
      </c>
      <c r="H45" s="26" t="s">
        <v>204</v>
      </c>
      <c r="I45" s="83">
        <v>390.9</v>
      </c>
      <c r="J45" s="30">
        <v>0</v>
      </c>
      <c r="K45" s="91">
        <f>I45-J45</f>
        <v>390.9</v>
      </c>
    </row>
    <row r="46" spans="2:11" s="1" customFormat="1" ht="18.2" customHeight="1" thickBot="1" x14ac:dyDescent="0.25">
      <c r="B46" s="221">
        <v>1490002</v>
      </c>
      <c r="C46" s="59" t="s">
        <v>90</v>
      </c>
      <c r="D46" s="132" t="s">
        <v>305</v>
      </c>
      <c r="E46" s="60"/>
      <c r="F46" s="137">
        <v>329</v>
      </c>
      <c r="G46" s="173">
        <v>44631</v>
      </c>
      <c r="H46" s="97" t="s">
        <v>203</v>
      </c>
      <c r="I46" s="84">
        <v>20949.61</v>
      </c>
      <c r="J46" s="98">
        <v>0</v>
      </c>
      <c r="K46" s="95">
        <f t="shared" ref="K46:K47" si="4">I46-J46</f>
        <v>20949.61</v>
      </c>
    </row>
    <row r="47" spans="2:11" s="1" customFormat="1" ht="18.2" customHeight="1" thickTop="1" thickBot="1" x14ac:dyDescent="0.3">
      <c r="B47" s="99"/>
      <c r="C47" s="102"/>
      <c r="D47" s="100"/>
      <c r="E47" s="101" t="s">
        <v>73</v>
      </c>
      <c r="F47" s="116"/>
      <c r="G47" s="102"/>
      <c r="H47" s="68" t="s">
        <v>3</v>
      </c>
      <c r="I47" s="104">
        <f>SUM(I45:I46)</f>
        <v>21340.510000000002</v>
      </c>
      <c r="J47" s="105">
        <v>0</v>
      </c>
      <c r="K47" s="106">
        <f t="shared" si="4"/>
        <v>21340.510000000002</v>
      </c>
    </row>
    <row r="48" spans="2:11" s="1" customFormat="1" ht="18.2" customHeight="1" thickTop="1" thickBot="1" x14ac:dyDescent="0.2">
      <c r="B48" s="33"/>
      <c r="C48" s="49"/>
      <c r="D48" s="33"/>
      <c r="E48" s="34"/>
      <c r="F48" s="117"/>
      <c r="G48" s="49"/>
      <c r="H48" s="35"/>
      <c r="I48" s="36"/>
      <c r="J48" s="33"/>
      <c r="K48" s="33"/>
    </row>
    <row r="49" spans="2:11" s="1" customFormat="1" ht="18.2" customHeight="1" thickTop="1" x14ac:dyDescent="0.2">
      <c r="B49" s="107" t="s">
        <v>196</v>
      </c>
      <c r="C49" s="108" t="s">
        <v>197</v>
      </c>
      <c r="D49" s="129" t="s">
        <v>198</v>
      </c>
      <c r="E49" s="108" t="s">
        <v>0</v>
      </c>
      <c r="F49" s="108" t="s">
        <v>199</v>
      </c>
      <c r="G49" s="108" t="s">
        <v>200</v>
      </c>
      <c r="H49" s="109" t="s">
        <v>201</v>
      </c>
      <c r="I49" s="108" t="s">
        <v>1</v>
      </c>
      <c r="J49" s="108" t="s">
        <v>63</v>
      </c>
      <c r="K49" s="138" t="s">
        <v>202</v>
      </c>
    </row>
    <row r="50" spans="2:11" s="1" customFormat="1" ht="18.2" customHeight="1" x14ac:dyDescent="0.2">
      <c r="B50" s="218">
        <v>1490002</v>
      </c>
      <c r="C50" s="29" t="s">
        <v>30</v>
      </c>
      <c r="D50" s="127" t="s">
        <v>306</v>
      </c>
      <c r="E50" s="164" t="s">
        <v>7</v>
      </c>
      <c r="F50" s="118">
        <v>126</v>
      </c>
      <c r="G50" s="168">
        <v>44602</v>
      </c>
      <c r="H50" s="26" t="s">
        <v>207</v>
      </c>
      <c r="I50" s="89">
        <v>396.9</v>
      </c>
      <c r="J50" s="90">
        <v>0</v>
      </c>
      <c r="K50" s="58">
        <f>I50-J50</f>
        <v>396.9</v>
      </c>
    </row>
    <row r="51" spans="2:11" s="1" customFormat="1" ht="18.2" customHeight="1" thickBot="1" x14ac:dyDescent="0.3">
      <c r="B51" s="221">
        <v>1490002</v>
      </c>
      <c r="C51" s="59" t="s">
        <v>31</v>
      </c>
      <c r="D51" s="127" t="s">
        <v>306</v>
      </c>
      <c r="E51" s="110"/>
      <c r="F51" s="119">
        <v>188</v>
      </c>
      <c r="G51" s="171">
        <v>44613</v>
      </c>
      <c r="H51" s="97" t="s">
        <v>203</v>
      </c>
      <c r="I51" s="160">
        <v>172.9</v>
      </c>
      <c r="J51" s="98">
        <v>172.9</v>
      </c>
      <c r="K51" s="63">
        <f t="shared" ref="K51:K52" si="5">I51-J51</f>
        <v>0</v>
      </c>
    </row>
    <row r="52" spans="2:11" s="1" customFormat="1" ht="18.2" customHeight="1" thickTop="1" thickBot="1" x14ac:dyDescent="0.3">
      <c r="B52" s="64"/>
      <c r="C52" s="67"/>
      <c r="D52" s="65"/>
      <c r="E52" s="66" t="s">
        <v>7</v>
      </c>
      <c r="F52" s="115"/>
      <c r="G52" s="67"/>
      <c r="H52" s="68" t="s">
        <v>3</v>
      </c>
      <c r="I52" s="68">
        <v>569.79999999999995</v>
      </c>
      <c r="J52" s="114">
        <v>172.9</v>
      </c>
      <c r="K52" s="71">
        <f t="shared" si="5"/>
        <v>396.9</v>
      </c>
    </row>
    <row r="53" spans="2:11" s="1" customFormat="1" ht="18.2" customHeight="1" thickTop="1" thickBot="1" x14ac:dyDescent="0.25">
      <c r="B53" s="32"/>
      <c r="C53" s="48"/>
      <c r="D53" s="32"/>
      <c r="E53" s="32"/>
      <c r="F53" s="48"/>
      <c r="G53" s="48"/>
      <c r="H53" s="32"/>
      <c r="I53" s="32"/>
      <c r="J53" s="32"/>
      <c r="K53" s="32"/>
    </row>
    <row r="54" spans="2:11" s="1" customFormat="1" ht="18.2" customHeight="1" thickTop="1" x14ac:dyDescent="0.2">
      <c r="B54" s="107" t="s">
        <v>196</v>
      </c>
      <c r="C54" s="108" t="s">
        <v>197</v>
      </c>
      <c r="D54" s="129" t="s">
        <v>198</v>
      </c>
      <c r="E54" s="108" t="s">
        <v>0</v>
      </c>
      <c r="F54" s="108" t="s">
        <v>199</v>
      </c>
      <c r="G54" s="108" t="s">
        <v>200</v>
      </c>
      <c r="H54" s="109" t="s">
        <v>201</v>
      </c>
      <c r="I54" s="108" t="s">
        <v>1</v>
      </c>
      <c r="J54" s="108" t="s">
        <v>63</v>
      </c>
      <c r="K54" s="138" t="s">
        <v>202</v>
      </c>
    </row>
    <row r="55" spans="2:11" s="1" customFormat="1" ht="18.2" customHeight="1" x14ac:dyDescent="0.2">
      <c r="B55" s="218">
        <v>1490002</v>
      </c>
      <c r="C55" s="29" t="s">
        <v>32</v>
      </c>
      <c r="D55" s="127" t="s">
        <v>307</v>
      </c>
      <c r="E55" s="164" t="s">
        <v>8</v>
      </c>
      <c r="F55" s="118">
        <v>119</v>
      </c>
      <c r="G55" s="168">
        <v>44602</v>
      </c>
      <c r="H55" s="26" t="s">
        <v>203</v>
      </c>
      <c r="I55" s="89">
        <v>635</v>
      </c>
      <c r="J55" s="30">
        <v>0</v>
      </c>
      <c r="K55" s="91">
        <f>I55-J55</f>
        <v>635</v>
      </c>
    </row>
    <row r="56" spans="2:11" s="1" customFormat="1" ht="18.2" customHeight="1" thickBot="1" x14ac:dyDescent="0.25">
      <c r="B56" s="220">
        <v>1490002</v>
      </c>
      <c r="C56" s="59" t="s">
        <v>69</v>
      </c>
      <c r="D56" s="127" t="s">
        <v>307</v>
      </c>
      <c r="E56" s="77"/>
      <c r="F56" s="120">
        <v>232</v>
      </c>
      <c r="G56" s="170">
        <v>44617</v>
      </c>
      <c r="H56" s="78" t="s">
        <v>204</v>
      </c>
      <c r="I56" s="93">
        <v>1128</v>
      </c>
      <c r="J56" s="81">
        <v>0</v>
      </c>
      <c r="K56" s="95">
        <f t="shared" ref="K56:K57" si="6">I56-J56</f>
        <v>1128</v>
      </c>
    </row>
    <row r="57" spans="2:11" s="1" customFormat="1" ht="18.2" customHeight="1" thickTop="1" thickBot="1" x14ac:dyDescent="0.3">
      <c r="B57" s="64"/>
      <c r="C57" s="67"/>
      <c r="D57" s="65"/>
      <c r="E57" s="66" t="s">
        <v>8</v>
      </c>
      <c r="F57" s="121"/>
      <c r="G57" s="67"/>
      <c r="H57" s="68" t="s">
        <v>3</v>
      </c>
      <c r="I57" s="68">
        <f>SUM(I55:I56)</f>
        <v>1763</v>
      </c>
      <c r="J57" s="105">
        <v>0</v>
      </c>
      <c r="K57" s="96">
        <f t="shared" si="6"/>
        <v>1763</v>
      </c>
    </row>
    <row r="58" spans="2:11" s="1" customFormat="1" ht="18.2" customHeight="1" thickTop="1" thickBot="1" x14ac:dyDescent="0.25">
      <c r="B58" s="32"/>
      <c r="C58" s="48"/>
      <c r="D58" s="32"/>
      <c r="E58" s="32"/>
      <c r="F58" s="48"/>
      <c r="G58" s="48"/>
      <c r="H58" s="32"/>
      <c r="I58" s="32"/>
      <c r="J58" s="32"/>
      <c r="K58" s="32"/>
    </row>
    <row r="59" spans="2:11" s="1" customFormat="1" ht="18.2" customHeight="1" thickTop="1" x14ac:dyDescent="0.2">
      <c r="B59" s="107" t="s">
        <v>196</v>
      </c>
      <c r="C59" s="108" t="s">
        <v>197</v>
      </c>
      <c r="D59" s="129" t="s">
        <v>198</v>
      </c>
      <c r="E59" s="108" t="s">
        <v>0</v>
      </c>
      <c r="F59" s="108" t="s">
        <v>199</v>
      </c>
      <c r="G59" s="108" t="s">
        <v>200</v>
      </c>
      <c r="H59" s="109" t="s">
        <v>201</v>
      </c>
      <c r="I59" s="108" t="s">
        <v>1</v>
      </c>
      <c r="J59" s="108" t="s">
        <v>63</v>
      </c>
      <c r="K59" s="138" t="s">
        <v>202</v>
      </c>
    </row>
    <row r="60" spans="2:11" s="1" customFormat="1" ht="18.2" customHeight="1" x14ac:dyDescent="0.2">
      <c r="B60" s="217">
        <v>1490002</v>
      </c>
      <c r="C60" s="29" t="s">
        <v>33</v>
      </c>
      <c r="D60" s="126" t="s">
        <v>308</v>
      </c>
      <c r="E60" s="163" t="s">
        <v>9</v>
      </c>
      <c r="F60" s="123">
        <v>132</v>
      </c>
      <c r="G60" s="169">
        <v>44607</v>
      </c>
      <c r="H60" s="27" t="s">
        <v>204</v>
      </c>
      <c r="I60" s="92">
        <v>26.5</v>
      </c>
      <c r="J60" s="80">
        <v>0</v>
      </c>
      <c r="K60" s="58">
        <f>I60-J60</f>
        <v>26.5</v>
      </c>
    </row>
    <row r="61" spans="2:11" s="1" customFormat="1" ht="18.2" customHeight="1" x14ac:dyDescent="0.2">
      <c r="B61" s="218">
        <v>1490002</v>
      </c>
      <c r="C61" s="29" t="s">
        <v>57</v>
      </c>
      <c r="D61" s="126" t="s">
        <v>308</v>
      </c>
      <c r="E61" s="9"/>
      <c r="F61" s="118">
        <v>171</v>
      </c>
      <c r="G61" s="168">
        <v>44610</v>
      </c>
      <c r="H61" s="27" t="s">
        <v>204</v>
      </c>
      <c r="I61" s="89">
        <v>26.5</v>
      </c>
      <c r="J61" s="30">
        <v>0</v>
      </c>
      <c r="K61" s="58">
        <f t="shared" ref="K61:K64" si="7">I61-J61</f>
        <v>26.5</v>
      </c>
    </row>
    <row r="62" spans="2:11" s="1" customFormat="1" ht="18.2" customHeight="1" x14ac:dyDescent="0.2">
      <c r="B62" s="217">
        <v>1490002</v>
      </c>
      <c r="C62" s="29" t="s">
        <v>58</v>
      </c>
      <c r="D62" s="126" t="s">
        <v>308</v>
      </c>
      <c r="E62" s="10"/>
      <c r="F62" s="123">
        <v>173</v>
      </c>
      <c r="G62" s="169">
        <v>44610</v>
      </c>
      <c r="H62" s="27" t="s">
        <v>204</v>
      </c>
      <c r="I62" s="92">
        <v>26.5</v>
      </c>
      <c r="J62" s="80">
        <v>0</v>
      </c>
      <c r="K62" s="58">
        <f t="shared" si="7"/>
        <v>26.5</v>
      </c>
    </row>
    <row r="63" spans="2:11" s="1" customFormat="1" ht="18.2" customHeight="1" thickBot="1" x14ac:dyDescent="0.25">
      <c r="B63" s="220">
        <v>1490002</v>
      </c>
      <c r="C63" s="59" t="s">
        <v>59</v>
      </c>
      <c r="D63" s="126" t="s">
        <v>308</v>
      </c>
      <c r="E63" s="124"/>
      <c r="F63" s="120">
        <v>174</v>
      </c>
      <c r="G63" s="170">
        <v>44610</v>
      </c>
      <c r="H63" s="78" t="s">
        <v>203</v>
      </c>
      <c r="I63" s="93">
        <v>26.5</v>
      </c>
      <c r="J63" s="81">
        <v>0</v>
      </c>
      <c r="K63" s="63">
        <f t="shared" si="7"/>
        <v>26.5</v>
      </c>
    </row>
    <row r="64" spans="2:11" s="1" customFormat="1" ht="18.2" customHeight="1" thickTop="1" thickBot="1" x14ac:dyDescent="0.3">
      <c r="B64" s="64"/>
      <c r="C64" s="67"/>
      <c r="D64" s="65"/>
      <c r="E64" s="66" t="s">
        <v>9</v>
      </c>
      <c r="F64" s="121"/>
      <c r="G64" s="67"/>
      <c r="H64" s="68" t="s">
        <v>3</v>
      </c>
      <c r="I64" s="87">
        <f>SUM(I60:I63)</f>
        <v>106</v>
      </c>
      <c r="J64" s="125"/>
      <c r="K64" s="71">
        <f t="shared" si="7"/>
        <v>106</v>
      </c>
    </row>
    <row r="65" spans="2:11" s="1" customFormat="1" ht="18.2" customHeight="1" thickTop="1" thickBot="1" x14ac:dyDescent="0.2">
      <c r="B65" s="37"/>
      <c r="C65" s="50"/>
      <c r="D65" s="37"/>
      <c r="E65" s="38"/>
      <c r="F65" s="122"/>
      <c r="G65" s="50"/>
      <c r="H65" s="39"/>
      <c r="I65" s="14"/>
      <c r="J65" s="37"/>
      <c r="K65" s="37"/>
    </row>
    <row r="66" spans="2:11" s="1" customFormat="1" ht="18.2" customHeight="1" thickTop="1" thickBot="1" x14ac:dyDescent="0.25">
      <c r="B66" s="44" t="s">
        <v>196</v>
      </c>
      <c r="C66" s="45" t="s">
        <v>197</v>
      </c>
      <c r="D66" s="131" t="s">
        <v>198</v>
      </c>
      <c r="E66" s="45" t="s">
        <v>0</v>
      </c>
      <c r="F66" s="45" t="s">
        <v>199</v>
      </c>
      <c r="G66" s="45" t="s">
        <v>200</v>
      </c>
      <c r="H66" s="46" t="s">
        <v>201</v>
      </c>
      <c r="I66" s="45" t="s">
        <v>1</v>
      </c>
      <c r="J66" s="45" t="s">
        <v>63</v>
      </c>
      <c r="K66" s="139" t="s">
        <v>202</v>
      </c>
    </row>
    <row r="67" spans="2:11" s="1" customFormat="1" ht="18.2" customHeight="1" thickTop="1" x14ac:dyDescent="0.2">
      <c r="B67" s="216">
        <v>1490002</v>
      </c>
      <c r="C67" s="41" t="s">
        <v>34</v>
      </c>
      <c r="D67" s="140" t="s">
        <v>309</v>
      </c>
      <c r="E67" s="226" t="s">
        <v>10</v>
      </c>
      <c r="F67" s="141">
        <v>100</v>
      </c>
      <c r="G67" s="172">
        <v>44596</v>
      </c>
      <c r="H67" s="175" t="s">
        <v>204</v>
      </c>
      <c r="I67" s="161">
        <v>302.89999999999998</v>
      </c>
      <c r="J67" s="85">
        <v>0</v>
      </c>
      <c r="K67" s="143">
        <f>I67-J67</f>
        <v>302.89999999999998</v>
      </c>
    </row>
    <row r="68" spans="2:11" s="1" customFormat="1" ht="18.2" customHeight="1" x14ac:dyDescent="0.2">
      <c r="B68" s="217">
        <v>1490002</v>
      </c>
      <c r="C68" s="29" t="s">
        <v>35</v>
      </c>
      <c r="D68" s="140" t="s">
        <v>309</v>
      </c>
      <c r="E68" s="10"/>
      <c r="F68" s="123">
        <v>133</v>
      </c>
      <c r="G68" s="169">
        <v>44607</v>
      </c>
      <c r="H68" s="27" t="s">
        <v>203</v>
      </c>
      <c r="I68" s="92">
        <v>1261.5</v>
      </c>
      <c r="J68" s="80">
        <v>0</v>
      </c>
      <c r="K68" s="91">
        <f t="shared" ref="K68:K70" si="8">I68-J68</f>
        <v>1261.5</v>
      </c>
    </row>
    <row r="69" spans="2:11" s="1" customFormat="1" ht="18.2" customHeight="1" thickBot="1" x14ac:dyDescent="0.25">
      <c r="B69" s="221">
        <v>1490002</v>
      </c>
      <c r="C69" s="59" t="s">
        <v>68</v>
      </c>
      <c r="D69" s="140" t="s">
        <v>309</v>
      </c>
      <c r="E69" s="142"/>
      <c r="F69" s="119">
        <v>216</v>
      </c>
      <c r="G69" s="171">
        <v>44617</v>
      </c>
      <c r="H69" s="176" t="s">
        <v>204</v>
      </c>
      <c r="I69" s="160">
        <v>326</v>
      </c>
      <c r="J69" s="62">
        <v>0</v>
      </c>
      <c r="K69" s="95">
        <f t="shared" si="8"/>
        <v>326</v>
      </c>
    </row>
    <row r="70" spans="2:11" s="1" customFormat="1" ht="18.2" customHeight="1" thickTop="1" thickBot="1" x14ac:dyDescent="0.3">
      <c r="B70" s="64"/>
      <c r="C70" s="67"/>
      <c r="D70" s="65"/>
      <c r="E70" s="66" t="s">
        <v>10</v>
      </c>
      <c r="F70" s="121"/>
      <c r="G70" s="67"/>
      <c r="H70" s="68" t="s">
        <v>3</v>
      </c>
      <c r="I70" s="68">
        <f>SUM(I67:I69)</f>
        <v>1890.4</v>
      </c>
      <c r="J70" s="114">
        <v>0</v>
      </c>
      <c r="K70" s="96">
        <f t="shared" si="8"/>
        <v>1890.4</v>
      </c>
    </row>
    <row r="71" spans="2:11" s="1" customFormat="1" ht="18.2" customHeight="1" thickTop="1" thickBot="1" x14ac:dyDescent="0.3">
      <c r="B71" s="32"/>
      <c r="C71" s="48"/>
      <c r="D71" s="32"/>
      <c r="E71" s="144"/>
      <c r="F71" s="48"/>
      <c r="G71" s="48"/>
      <c r="H71" s="32"/>
      <c r="I71" s="32"/>
      <c r="J71" s="32"/>
      <c r="K71" s="32"/>
    </row>
    <row r="72" spans="2:11" s="1" customFormat="1" ht="18.2" customHeight="1" thickTop="1" thickBot="1" x14ac:dyDescent="0.25">
      <c r="B72" s="44" t="s">
        <v>196</v>
      </c>
      <c r="C72" s="45" t="s">
        <v>197</v>
      </c>
      <c r="D72" s="131" t="s">
        <v>198</v>
      </c>
      <c r="E72" s="45" t="s">
        <v>0</v>
      </c>
      <c r="F72" s="45" t="s">
        <v>199</v>
      </c>
      <c r="G72" s="45" t="s">
        <v>200</v>
      </c>
      <c r="H72" s="46" t="s">
        <v>201</v>
      </c>
      <c r="I72" s="45" t="s">
        <v>1</v>
      </c>
      <c r="J72" s="45" t="s">
        <v>63</v>
      </c>
      <c r="K72" s="139" t="s">
        <v>202</v>
      </c>
    </row>
    <row r="73" spans="2:11" s="1" customFormat="1" ht="18.2" customHeight="1" thickTop="1" x14ac:dyDescent="0.2">
      <c r="B73" s="218">
        <v>1490002</v>
      </c>
      <c r="C73" s="29" t="s">
        <v>36</v>
      </c>
      <c r="D73" s="127" t="s">
        <v>310</v>
      </c>
      <c r="E73" s="164" t="s">
        <v>11</v>
      </c>
      <c r="F73" s="118">
        <v>101</v>
      </c>
      <c r="G73" s="168">
        <v>44596</v>
      </c>
      <c r="H73" s="26" t="s">
        <v>203</v>
      </c>
      <c r="I73" s="89">
        <v>875.9</v>
      </c>
      <c r="J73" s="30">
        <v>0</v>
      </c>
      <c r="K73" s="91">
        <f>I73-J73</f>
        <v>875.9</v>
      </c>
    </row>
    <row r="74" spans="2:11" s="1" customFormat="1" ht="18.2" customHeight="1" x14ac:dyDescent="0.25">
      <c r="B74" s="217">
        <v>1490002</v>
      </c>
      <c r="C74" s="29" t="s">
        <v>37</v>
      </c>
      <c r="D74" s="127" t="s">
        <v>310</v>
      </c>
      <c r="E74" s="11"/>
      <c r="F74" s="123">
        <v>140</v>
      </c>
      <c r="G74" s="169">
        <v>44607</v>
      </c>
      <c r="H74" s="27" t="s">
        <v>203</v>
      </c>
      <c r="I74" s="92">
        <v>678.5</v>
      </c>
      <c r="J74" s="80">
        <v>678.5</v>
      </c>
      <c r="K74" s="91">
        <f t="shared" ref="K74:K78" si="9">I74-J74</f>
        <v>0</v>
      </c>
    </row>
    <row r="75" spans="2:11" s="1" customFormat="1" ht="18.2" customHeight="1" x14ac:dyDescent="0.2">
      <c r="B75" s="218">
        <v>1490002</v>
      </c>
      <c r="C75" s="29" t="s">
        <v>38</v>
      </c>
      <c r="D75" s="127" t="s">
        <v>310</v>
      </c>
      <c r="E75" s="9"/>
      <c r="F75" s="118">
        <v>142</v>
      </c>
      <c r="G75" s="168">
        <v>44608</v>
      </c>
      <c r="H75" s="26" t="s">
        <v>204</v>
      </c>
      <c r="I75" s="89">
        <v>84</v>
      </c>
      <c r="J75" s="30">
        <v>0</v>
      </c>
      <c r="K75" s="91">
        <f t="shared" si="9"/>
        <v>84</v>
      </c>
    </row>
    <row r="76" spans="2:11" s="1" customFormat="1" ht="18.2" customHeight="1" x14ac:dyDescent="0.2">
      <c r="B76" s="217">
        <v>1490002</v>
      </c>
      <c r="C76" s="29" t="s">
        <v>39</v>
      </c>
      <c r="D76" s="127" t="s">
        <v>310</v>
      </c>
      <c r="E76" s="10"/>
      <c r="F76" s="123">
        <v>152</v>
      </c>
      <c r="G76" s="169">
        <v>44608</v>
      </c>
      <c r="H76" s="27" t="s">
        <v>203</v>
      </c>
      <c r="I76" s="92">
        <v>549.9</v>
      </c>
      <c r="J76" s="80">
        <v>0</v>
      </c>
      <c r="K76" s="91">
        <f t="shared" si="9"/>
        <v>549.9</v>
      </c>
    </row>
    <row r="77" spans="2:11" s="1" customFormat="1" ht="18.2" customHeight="1" thickBot="1" x14ac:dyDescent="0.25">
      <c r="B77" s="221">
        <v>1490002</v>
      </c>
      <c r="C77" s="59" t="s">
        <v>91</v>
      </c>
      <c r="D77" s="127" t="s">
        <v>310</v>
      </c>
      <c r="E77" s="145"/>
      <c r="F77" s="119">
        <v>314</v>
      </c>
      <c r="G77" s="171">
        <v>44630</v>
      </c>
      <c r="H77" s="97" t="s">
        <v>203</v>
      </c>
      <c r="I77" s="160">
        <v>1043.9000000000001</v>
      </c>
      <c r="J77" s="98">
        <v>0</v>
      </c>
      <c r="K77" s="95">
        <f t="shared" si="9"/>
        <v>1043.9000000000001</v>
      </c>
    </row>
    <row r="78" spans="2:11" s="1" customFormat="1" ht="18.2" customHeight="1" thickTop="1" thickBot="1" x14ac:dyDescent="0.3">
      <c r="B78" s="64"/>
      <c r="C78" s="67"/>
      <c r="D78" s="65"/>
      <c r="E78" s="66" t="s">
        <v>11</v>
      </c>
      <c r="F78" s="115"/>
      <c r="G78" s="67"/>
      <c r="H78" s="68" t="s">
        <v>3</v>
      </c>
      <c r="I78" s="68">
        <f>SUM(I73:I77)</f>
        <v>3232.2000000000003</v>
      </c>
      <c r="J78" s="114">
        <v>678.5</v>
      </c>
      <c r="K78" s="96">
        <f t="shared" si="9"/>
        <v>2553.7000000000003</v>
      </c>
    </row>
    <row r="79" spans="2:11" s="1" customFormat="1" ht="18.2" customHeight="1" thickTop="1" thickBot="1" x14ac:dyDescent="0.25">
      <c r="B79" s="32"/>
      <c r="C79" s="48"/>
      <c r="D79" s="32"/>
      <c r="E79" s="32"/>
      <c r="F79" s="48"/>
      <c r="G79" s="48"/>
      <c r="H79" s="32"/>
      <c r="I79" s="32"/>
      <c r="J79" s="32"/>
      <c r="K79" s="32"/>
    </row>
    <row r="80" spans="2:11" s="1" customFormat="1" ht="18.2" customHeight="1" thickTop="1" thickBot="1" x14ac:dyDescent="0.25">
      <c r="B80" s="44" t="s">
        <v>196</v>
      </c>
      <c r="C80" s="45" t="s">
        <v>197</v>
      </c>
      <c r="D80" s="131" t="s">
        <v>198</v>
      </c>
      <c r="E80" s="45" t="s">
        <v>0</v>
      </c>
      <c r="F80" s="45" t="s">
        <v>199</v>
      </c>
      <c r="G80" s="45" t="s">
        <v>200</v>
      </c>
      <c r="H80" s="46" t="s">
        <v>201</v>
      </c>
      <c r="I80" s="45" t="s">
        <v>1</v>
      </c>
      <c r="J80" s="149" t="s">
        <v>63</v>
      </c>
      <c r="K80" s="150" t="s">
        <v>202</v>
      </c>
    </row>
    <row r="81" spans="2:12" s="1" customFormat="1" ht="18.2" customHeight="1" thickTop="1" x14ac:dyDescent="0.2">
      <c r="B81" s="218">
        <v>1490002</v>
      </c>
      <c r="C81" s="240" t="s">
        <v>40</v>
      </c>
      <c r="D81" s="127" t="s">
        <v>311</v>
      </c>
      <c r="E81" s="164" t="s">
        <v>12</v>
      </c>
      <c r="F81" s="118">
        <v>124</v>
      </c>
      <c r="G81" s="168">
        <v>44602</v>
      </c>
      <c r="H81" s="28" t="s">
        <v>203</v>
      </c>
      <c r="I81" s="89">
        <v>352.5</v>
      </c>
      <c r="J81" s="151">
        <v>0</v>
      </c>
      <c r="K81" s="143">
        <f>I81-J81</f>
        <v>352.5</v>
      </c>
    </row>
    <row r="82" spans="2:12" s="1" customFormat="1" ht="18.2" customHeight="1" x14ac:dyDescent="0.2">
      <c r="B82" s="217">
        <v>1490002</v>
      </c>
      <c r="C82" s="240" t="s">
        <v>41</v>
      </c>
      <c r="D82" s="127" t="s">
        <v>311</v>
      </c>
      <c r="E82" s="10"/>
      <c r="F82" s="123">
        <v>164</v>
      </c>
      <c r="G82" s="169">
        <v>44609</v>
      </c>
      <c r="H82" s="28" t="s">
        <v>203</v>
      </c>
      <c r="I82" s="92">
        <v>1261.5</v>
      </c>
      <c r="J82" s="151">
        <v>0</v>
      </c>
      <c r="K82" s="143">
        <f t="shared" ref="K82:K86" si="10">I82-J82</f>
        <v>1261.5</v>
      </c>
    </row>
    <row r="83" spans="2:12" s="1" customFormat="1" ht="18.2" customHeight="1" x14ac:dyDescent="0.2">
      <c r="B83" s="217">
        <v>1490002</v>
      </c>
      <c r="C83" s="240" t="s">
        <v>60</v>
      </c>
      <c r="D83" s="127" t="s">
        <v>311</v>
      </c>
      <c r="E83" s="10"/>
      <c r="F83" s="123">
        <v>168</v>
      </c>
      <c r="G83" s="169">
        <v>44610</v>
      </c>
      <c r="H83" s="28" t="s">
        <v>204</v>
      </c>
      <c r="I83" s="92">
        <v>84</v>
      </c>
      <c r="J83" s="152">
        <v>0</v>
      </c>
      <c r="K83" s="143">
        <f t="shared" si="10"/>
        <v>84</v>
      </c>
    </row>
    <row r="84" spans="2:12" s="1" customFormat="1" ht="18.2" customHeight="1" x14ac:dyDescent="0.2">
      <c r="B84" s="218">
        <v>1490002</v>
      </c>
      <c r="C84" s="240" t="s">
        <v>93</v>
      </c>
      <c r="D84" s="127" t="s">
        <v>311</v>
      </c>
      <c r="E84" s="9"/>
      <c r="F84" s="118">
        <v>369</v>
      </c>
      <c r="G84" s="168">
        <v>44638</v>
      </c>
      <c r="H84" s="28" t="s">
        <v>203</v>
      </c>
      <c r="I84" s="89">
        <v>302.89999999999998</v>
      </c>
      <c r="J84" s="151">
        <v>0</v>
      </c>
      <c r="K84" s="143">
        <f t="shared" si="10"/>
        <v>302.89999999999998</v>
      </c>
    </row>
    <row r="85" spans="2:12" s="1" customFormat="1" ht="18.2" customHeight="1" thickBot="1" x14ac:dyDescent="0.25">
      <c r="B85" s="221">
        <v>1490002</v>
      </c>
      <c r="C85" s="241" t="s">
        <v>94</v>
      </c>
      <c r="D85" s="127" t="s">
        <v>311</v>
      </c>
      <c r="E85" s="145"/>
      <c r="F85" s="119">
        <v>421</v>
      </c>
      <c r="G85" s="171">
        <v>44651</v>
      </c>
      <c r="H85" s="61" t="s">
        <v>204</v>
      </c>
      <c r="I85" s="160">
        <v>352.5</v>
      </c>
      <c r="J85" s="154">
        <v>0</v>
      </c>
      <c r="K85" s="155">
        <f t="shared" si="10"/>
        <v>352.5</v>
      </c>
    </row>
    <row r="86" spans="2:12" s="1" customFormat="1" ht="18.2" customHeight="1" thickTop="1" thickBot="1" x14ac:dyDescent="0.3">
      <c r="B86" s="64"/>
      <c r="C86" s="67"/>
      <c r="D86" s="65"/>
      <c r="E86" s="66" t="s">
        <v>12</v>
      </c>
      <c r="F86" s="115"/>
      <c r="G86" s="67"/>
      <c r="H86" s="68" t="s">
        <v>3</v>
      </c>
      <c r="I86" s="68">
        <f>SUM(I81:I85)</f>
        <v>2353.4</v>
      </c>
      <c r="J86" s="114">
        <v>0</v>
      </c>
      <c r="K86" s="106">
        <f t="shared" si="10"/>
        <v>2353.4</v>
      </c>
    </row>
    <row r="87" spans="2:12" s="1" customFormat="1" ht="18.2" customHeight="1" thickTop="1" thickBot="1" x14ac:dyDescent="0.25">
      <c r="B87" s="32"/>
      <c r="C87" s="48"/>
      <c r="D87" s="32"/>
      <c r="E87" s="32"/>
      <c r="F87" s="48"/>
      <c r="G87" s="48"/>
      <c r="H87" s="32"/>
      <c r="I87" s="32"/>
      <c r="J87" s="32"/>
      <c r="K87" s="32"/>
    </row>
    <row r="88" spans="2:12" s="1" customFormat="1" ht="18.2" customHeight="1" thickTop="1" thickBot="1" x14ac:dyDescent="0.25">
      <c r="B88" s="44" t="s">
        <v>196</v>
      </c>
      <c r="C88" s="45" t="s">
        <v>197</v>
      </c>
      <c r="D88" s="131" t="s">
        <v>198</v>
      </c>
      <c r="E88" s="45" t="s">
        <v>0</v>
      </c>
      <c r="F88" s="45" t="s">
        <v>199</v>
      </c>
      <c r="G88" s="45" t="s">
        <v>200</v>
      </c>
      <c r="H88" s="46" t="s">
        <v>201</v>
      </c>
      <c r="I88" s="45" t="s">
        <v>1</v>
      </c>
      <c r="J88" s="149" t="s">
        <v>63</v>
      </c>
      <c r="K88" s="150" t="s">
        <v>202</v>
      </c>
    </row>
    <row r="89" spans="2:12" s="1" customFormat="1" ht="18.2" customHeight="1" thickTop="1" x14ac:dyDescent="0.2">
      <c r="B89" s="218">
        <v>1490002</v>
      </c>
      <c r="C89" s="29" t="s">
        <v>42</v>
      </c>
      <c r="D89" s="127" t="s">
        <v>312</v>
      </c>
      <c r="E89" s="164" t="s">
        <v>13</v>
      </c>
      <c r="F89" s="118">
        <v>43</v>
      </c>
      <c r="G89" s="168">
        <v>44588</v>
      </c>
      <c r="H89" s="28" t="s">
        <v>203</v>
      </c>
      <c r="I89" s="89">
        <v>5193.8</v>
      </c>
      <c r="J89" s="151">
        <v>0</v>
      </c>
      <c r="K89" s="91">
        <f>I89-J89</f>
        <v>5193.8</v>
      </c>
    </row>
    <row r="90" spans="2:12" s="1" customFormat="1" ht="18.2" customHeight="1" x14ac:dyDescent="0.2">
      <c r="B90" s="217">
        <v>1490002</v>
      </c>
      <c r="C90" s="29" t="s">
        <v>43</v>
      </c>
      <c r="D90" s="127" t="s">
        <v>312</v>
      </c>
      <c r="E90" s="10"/>
      <c r="F90" s="123">
        <v>107</v>
      </c>
      <c r="G90" s="169">
        <v>44601</v>
      </c>
      <c r="H90" s="28" t="s">
        <v>203</v>
      </c>
      <c r="I90" s="92">
        <v>2901.9</v>
      </c>
      <c r="J90" s="151">
        <v>0</v>
      </c>
      <c r="K90" s="91">
        <f t="shared" ref="K90:K96" si="11">I90-J90</f>
        <v>2901.9</v>
      </c>
    </row>
    <row r="91" spans="2:12" s="1" customFormat="1" ht="18.2" customHeight="1" x14ac:dyDescent="0.2">
      <c r="B91" s="218">
        <v>1490002</v>
      </c>
      <c r="C91" s="29" t="s">
        <v>44</v>
      </c>
      <c r="D91" s="127" t="s">
        <v>312</v>
      </c>
      <c r="E91" s="9"/>
      <c r="F91" s="118">
        <v>130</v>
      </c>
      <c r="G91" s="168">
        <v>44606</v>
      </c>
      <c r="H91" s="28" t="s">
        <v>204</v>
      </c>
      <c r="I91" s="89">
        <v>484.1</v>
      </c>
      <c r="J91" s="151">
        <v>0</v>
      </c>
      <c r="K91" s="91">
        <f t="shared" si="11"/>
        <v>484.1</v>
      </c>
    </row>
    <row r="92" spans="2:12" s="1" customFormat="1" ht="18.2" customHeight="1" x14ac:dyDescent="0.2">
      <c r="B92" s="217">
        <v>1490002</v>
      </c>
      <c r="C92" s="29" t="s">
        <v>61</v>
      </c>
      <c r="D92" s="127" t="s">
        <v>312</v>
      </c>
      <c r="E92" s="10"/>
      <c r="F92" s="123">
        <v>170</v>
      </c>
      <c r="G92" s="169">
        <v>44610</v>
      </c>
      <c r="H92" s="28" t="s">
        <v>203</v>
      </c>
      <c r="I92" s="92">
        <v>1834.8</v>
      </c>
      <c r="J92" s="151">
        <v>0</v>
      </c>
      <c r="K92" s="91">
        <f t="shared" si="11"/>
        <v>1834.8</v>
      </c>
    </row>
    <row r="93" spans="2:12" s="1" customFormat="1" ht="18.2" customHeight="1" x14ac:dyDescent="0.2">
      <c r="B93" s="218">
        <v>1490002</v>
      </c>
      <c r="C93" s="29" t="s">
        <v>96</v>
      </c>
      <c r="D93" s="127" t="s">
        <v>312</v>
      </c>
      <c r="E93" s="9"/>
      <c r="F93" s="118">
        <v>260</v>
      </c>
      <c r="G93" s="168">
        <v>44629</v>
      </c>
      <c r="H93" s="28" t="s">
        <v>203</v>
      </c>
      <c r="I93" s="89">
        <v>1593.8</v>
      </c>
      <c r="J93" s="151">
        <v>0</v>
      </c>
      <c r="K93" s="91">
        <f t="shared" si="11"/>
        <v>1593.8</v>
      </c>
    </row>
    <row r="94" spans="2:12" s="1" customFormat="1" ht="18.2" customHeight="1" x14ac:dyDescent="0.2">
      <c r="B94" s="217">
        <v>1490002</v>
      </c>
      <c r="C94" s="29" t="s">
        <v>98</v>
      </c>
      <c r="D94" s="127" t="s">
        <v>312</v>
      </c>
      <c r="E94" s="10"/>
      <c r="F94" s="123">
        <v>341</v>
      </c>
      <c r="G94" s="169">
        <v>44635</v>
      </c>
      <c r="H94" s="28" t="s">
        <v>204</v>
      </c>
      <c r="I94" s="92">
        <v>278.10000000000002</v>
      </c>
      <c r="J94" s="151">
        <v>0</v>
      </c>
      <c r="K94" s="91">
        <f t="shared" si="11"/>
        <v>278.10000000000002</v>
      </c>
    </row>
    <row r="95" spans="2:12" s="1" customFormat="1" ht="18.2" customHeight="1" thickBot="1" x14ac:dyDescent="0.25">
      <c r="B95" s="220">
        <v>1490002</v>
      </c>
      <c r="C95" s="59" t="s">
        <v>99</v>
      </c>
      <c r="D95" s="127" t="s">
        <v>312</v>
      </c>
      <c r="E95" s="124"/>
      <c r="F95" s="120">
        <v>342</v>
      </c>
      <c r="G95" s="170">
        <v>44635</v>
      </c>
      <c r="H95" s="61" t="s">
        <v>203</v>
      </c>
      <c r="I95" s="93">
        <v>2969.8</v>
      </c>
      <c r="J95" s="154">
        <v>0</v>
      </c>
      <c r="K95" s="95">
        <f t="shared" si="11"/>
        <v>2969.8</v>
      </c>
    </row>
    <row r="96" spans="2:12" s="1" customFormat="1" ht="18.2" customHeight="1" thickTop="1" thickBot="1" x14ac:dyDescent="0.3">
      <c r="B96" s="64"/>
      <c r="C96" s="67"/>
      <c r="D96" s="65"/>
      <c r="E96" s="66" t="s">
        <v>13</v>
      </c>
      <c r="F96" s="115"/>
      <c r="G96" s="67"/>
      <c r="H96" s="68" t="s">
        <v>3</v>
      </c>
      <c r="I96" s="68">
        <f>SUM(I89:I95)</f>
        <v>15256.3</v>
      </c>
      <c r="J96" s="157">
        <v>0</v>
      </c>
      <c r="K96" s="96">
        <f t="shared" si="11"/>
        <v>15256.3</v>
      </c>
      <c r="L96" s="156"/>
    </row>
    <row r="97" spans="2:11" s="1" customFormat="1" ht="18.2" customHeight="1" thickTop="1" thickBot="1" x14ac:dyDescent="0.25">
      <c r="B97" s="32"/>
      <c r="C97" s="48"/>
      <c r="D97" s="32"/>
      <c r="E97" s="32"/>
      <c r="F97" s="48"/>
      <c r="G97" s="48"/>
      <c r="H97" s="32"/>
      <c r="I97" s="32"/>
      <c r="J97" s="32"/>
      <c r="K97" s="32"/>
    </row>
    <row r="98" spans="2:11" s="1" customFormat="1" ht="18.2" customHeight="1" thickTop="1" thickBot="1" x14ac:dyDescent="0.25">
      <c r="B98" s="44" t="s">
        <v>196</v>
      </c>
      <c r="C98" s="45" t="s">
        <v>197</v>
      </c>
      <c r="D98" s="131" t="s">
        <v>198</v>
      </c>
      <c r="E98" s="45" t="s">
        <v>0</v>
      </c>
      <c r="F98" s="45" t="s">
        <v>199</v>
      </c>
      <c r="G98" s="45" t="s">
        <v>200</v>
      </c>
      <c r="H98" s="46" t="s">
        <v>201</v>
      </c>
      <c r="I98" s="45" t="s">
        <v>1</v>
      </c>
      <c r="J98" s="149" t="s">
        <v>63</v>
      </c>
      <c r="K98" s="150" t="s">
        <v>202</v>
      </c>
    </row>
    <row r="99" spans="2:11" s="1" customFormat="1" ht="18.2" customHeight="1" thickTop="1" x14ac:dyDescent="0.2">
      <c r="B99" s="217">
        <v>1490002</v>
      </c>
      <c r="C99" s="29" t="s">
        <v>50</v>
      </c>
      <c r="D99" s="132" t="s">
        <v>313</v>
      </c>
      <c r="E99" s="225" t="s">
        <v>14</v>
      </c>
      <c r="F99" s="136">
        <v>121</v>
      </c>
      <c r="G99" s="167">
        <v>44603</v>
      </c>
      <c r="H99" s="28" t="s">
        <v>203</v>
      </c>
      <c r="I99" s="83">
        <v>500.8</v>
      </c>
      <c r="J99" s="151">
        <v>0</v>
      </c>
      <c r="K99" s="177">
        <f>I99-J99</f>
        <v>500.8</v>
      </c>
    </row>
    <row r="100" spans="2:11" s="1" customFormat="1" ht="18.2" customHeight="1" thickBot="1" x14ac:dyDescent="0.25">
      <c r="B100" s="220">
        <v>1490002</v>
      </c>
      <c r="C100" s="59" t="s">
        <v>102</v>
      </c>
      <c r="D100" s="132" t="s">
        <v>313</v>
      </c>
      <c r="E100" s="178"/>
      <c r="F100" s="137">
        <v>244</v>
      </c>
      <c r="G100" s="173">
        <v>44627</v>
      </c>
      <c r="H100" s="61" t="s">
        <v>203</v>
      </c>
      <c r="I100" s="84">
        <v>341.8</v>
      </c>
      <c r="J100" s="154">
        <v>0</v>
      </c>
      <c r="K100" s="179">
        <f t="shared" ref="K100:K101" si="12">I100-J100</f>
        <v>341.8</v>
      </c>
    </row>
    <row r="101" spans="2:11" s="1" customFormat="1" ht="18.2" customHeight="1" thickTop="1" thickBot="1" x14ac:dyDescent="0.3">
      <c r="B101" s="64"/>
      <c r="C101" s="67"/>
      <c r="D101" s="65"/>
      <c r="E101" s="66" t="s">
        <v>14</v>
      </c>
      <c r="F101" s="115"/>
      <c r="G101" s="67"/>
      <c r="H101" s="68" t="s">
        <v>3</v>
      </c>
      <c r="I101" s="68">
        <f>SUM(I99:I100)</f>
        <v>842.6</v>
      </c>
      <c r="J101" s="157">
        <v>0</v>
      </c>
      <c r="K101" s="230">
        <f t="shared" si="12"/>
        <v>842.6</v>
      </c>
    </row>
    <row r="102" spans="2:11" s="1" customFormat="1" ht="18.2" customHeight="1" thickTop="1" thickBot="1" x14ac:dyDescent="0.25">
      <c r="B102" s="32"/>
      <c r="C102" s="48"/>
      <c r="D102" s="32"/>
      <c r="E102" s="32"/>
      <c r="F102" s="48"/>
      <c r="G102" s="48"/>
      <c r="H102" s="32"/>
      <c r="I102" s="32"/>
      <c r="J102" s="32"/>
      <c r="K102" s="32"/>
    </row>
    <row r="103" spans="2:11" s="1" customFormat="1" ht="18.2" customHeight="1" thickTop="1" thickBot="1" x14ac:dyDescent="0.25">
      <c r="B103" s="44" t="s">
        <v>196</v>
      </c>
      <c r="C103" s="45" t="s">
        <v>197</v>
      </c>
      <c r="D103" s="131" t="s">
        <v>198</v>
      </c>
      <c r="E103" s="45" t="s">
        <v>0</v>
      </c>
      <c r="F103" s="45" t="s">
        <v>199</v>
      </c>
      <c r="G103" s="45" t="s">
        <v>200</v>
      </c>
      <c r="H103" s="46" t="s">
        <v>201</v>
      </c>
      <c r="I103" s="45" t="s">
        <v>1</v>
      </c>
      <c r="J103" s="149" t="s">
        <v>63</v>
      </c>
      <c r="K103" s="165" t="s">
        <v>202</v>
      </c>
    </row>
    <row r="104" spans="2:11" s="1" customFormat="1" ht="18.2" customHeight="1" thickTop="1" x14ac:dyDescent="0.2">
      <c r="B104" s="218">
        <v>1490002</v>
      </c>
      <c r="C104" s="29" t="s">
        <v>45</v>
      </c>
      <c r="D104" s="132" t="s">
        <v>314</v>
      </c>
      <c r="E104" s="227" t="s">
        <v>15</v>
      </c>
      <c r="F104" s="166">
        <v>195</v>
      </c>
      <c r="G104" s="167">
        <v>44603</v>
      </c>
      <c r="H104" s="74" t="s">
        <v>203</v>
      </c>
      <c r="I104" s="83">
        <v>594.79999999999995</v>
      </c>
      <c r="J104" s="30">
        <v>0</v>
      </c>
      <c r="K104" s="181">
        <f>I104-J104</f>
        <v>594.79999999999995</v>
      </c>
    </row>
    <row r="105" spans="2:11" s="1" customFormat="1" ht="18.2" customHeight="1" x14ac:dyDescent="0.2">
      <c r="B105" s="217">
        <v>1490002</v>
      </c>
      <c r="C105" s="29" t="s">
        <v>46</v>
      </c>
      <c r="D105" s="132" t="s">
        <v>314</v>
      </c>
      <c r="E105" s="20"/>
      <c r="F105" s="136">
        <v>151</v>
      </c>
      <c r="G105" s="167">
        <v>44608</v>
      </c>
      <c r="H105" s="73" t="s">
        <v>204</v>
      </c>
      <c r="I105" s="83">
        <v>189</v>
      </c>
      <c r="J105" s="30">
        <v>0</v>
      </c>
      <c r="K105" s="181">
        <f t="shared" ref="K105:K113" si="13">I105-J105</f>
        <v>189</v>
      </c>
    </row>
    <row r="106" spans="2:11" s="1" customFormat="1" ht="18.2" customHeight="1" x14ac:dyDescent="0.2">
      <c r="B106" s="218">
        <v>1490002</v>
      </c>
      <c r="C106" s="29" t="s">
        <v>66</v>
      </c>
      <c r="D106" s="132" t="s">
        <v>314</v>
      </c>
      <c r="E106" s="21"/>
      <c r="F106" s="136">
        <v>213</v>
      </c>
      <c r="G106" s="167">
        <v>44615</v>
      </c>
      <c r="H106" s="74" t="s">
        <v>203</v>
      </c>
      <c r="I106" s="83">
        <v>666.9</v>
      </c>
      <c r="J106" s="30">
        <v>0</v>
      </c>
      <c r="K106" s="181">
        <f t="shared" si="13"/>
        <v>666.9</v>
      </c>
    </row>
    <row r="107" spans="2:11" s="1" customFormat="1" ht="18.2" customHeight="1" x14ac:dyDescent="0.2">
      <c r="B107" s="217">
        <v>1490002</v>
      </c>
      <c r="C107" s="29" t="s">
        <v>67</v>
      </c>
      <c r="D107" s="132" t="s">
        <v>314</v>
      </c>
      <c r="E107" s="21"/>
      <c r="F107" s="136">
        <v>233</v>
      </c>
      <c r="G107" s="167">
        <v>44622</v>
      </c>
      <c r="H107" s="73" t="s">
        <v>204</v>
      </c>
      <c r="I107" s="83">
        <v>100.8</v>
      </c>
      <c r="J107" s="30">
        <v>0</v>
      </c>
      <c r="K107" s="181">
        <f t="shared" si="13"/>
        <v>100.8</v>
      </c>
    </row>
    <row r="108" spans="2:11" s="1" customFormat="1" ht="18.2" customHeight="1" x14ac:dyDescent="0.2">
      <c r="B108" s="217">
        <v>1490002</v>
      </c>
      <c r="C108" s="29" t="s">
        <v>103</v>
      </c>
      <c r="D108" s="132" t="s">
        <v>314</v>
      </c>
      <c r="E108" s="20"/>
      <c r="F108" s="136">
        <v>245</v>
      </c>
      <c r="G108" s="167">
        <v>44629</v>
      </c>
      <c r="H108" s="73" t="s">
        <v>203</v>
      </c>
      <c r="I108" s="83">
        <v>388.8</v>
      </c>
      <c r="J108" s="30">
        <v>0</v>
      </c>
      <c r="K108" s="181">
        <f t="shared" si="13"/>
        <v>388.8</v>
      </c>
    </row>
    <row r="109" spans="2:11" s="1" customFormat="1" ht="18.2" customHeight="1" x14ac:dyDescent="0.2">
      <c r="B109" s="218">
        <v>1490002</v>
      </c>
      <c r="C109" s="29" t="s">
        <v>104</v>
      </c>
      <c r="D109" s="132" t="s">
        <v>314</v>
      </c>
      <c r="E109" s="20"/>
      <c r="F109" s="136">
        <v>322</v>
      </c>
      <c r="G109" s="167">
        <v>44631</v>
      </c>
      <c r="H109" s="74" t="s">
        <v>204</v>
      </c>
      <c r="I109" s="83">
        <v>712.9</v>
      </c>
      <c r="J109" s="30">
        <v>0</v>
      </c>
      <c r="K109" s="181">
        <f t="shared" si="13"/>
        <v>712.9</v>
      </c>
    </row>
    <row r="110" spans="2:11" s="1" customFormat="1" ht="18.2" customHeight="1" x14ac:dyDescent="0.2">
      <c r="B110" s="217">
        <v>1490002</v>
      </c>
      <c r="C110" s="29" t="s">
        <v>105</v>
      </c>
      <c r="D110" s="132" t="s">
        <v>314</v>
      </c>
      <c r="E110" s="20"/>
      <c r="F110" s="136">
        <v>331</v>
      </c>
      <c r="G110" s="167">
        <v>44631</v>
      </c>
      <c r="H110" s="73" t="s">
        <v>203</v>
      </c>
      <c r="I110" s="83">
        <v>14881.11</v>
      </c>
      <c r="J110" s="30">
        <v>0</v>
      </c>
      <c r="K110" s="181">
        <f t="shared" si="13"/>
        <v>14881.11</v>
      </c>
    </row>
    <row r="111" spans="2:11" s="1" customFormat="1" ht="18.2" customHeight="1" x14ac:dyDescent="0.2">
      <c r="B111" s="218">
        <v>1490002</v>
      </c>
      <c r="C111" s="29" t="s">
        <v>105</v>
      </c>
      <c r="D111" s="132" t="s">
        <v>314</v>
      </c>
      <c r="E111" s="20"/>
      <c r="F111" s="136">
        <v>332</v>
      </c>
      <c r="G111" s="167">
        <v>44631</v>
      </c>
      <c r="H111" s="73" t="s">
        <v>203</v>
      </c>
      <c r="I111" s="83">
        <v>540</v>
      </c>
      <c r="J111" s="30">
        <v>0</v>
      </c>
      <c r="K111" s="181">
        <f t="shared" si="13"/>
        <v>540</v>
      </c>
    </row>
    <row r="112" spans="2:11" s="1" customFormat="1" ht="18.2" customHeight="1" thickBot="1" x14ac:dyDescent="0.25">
      <c r="B112" s="221">
        <v>1490002</v>
      </c>
      <c r="C112" s="59" t="s">
        <v>106</v>
      </c>
      <c r="D112" s="132" t="s">
        <v>314</v>
      </c>
      <c r="E112" s="178"/>
      <c r="F112" s="137">
        <v>397</v>
      </c>
      <c r="G112" s="173">
        <v>44643</v>
      </c>
      <c r="H112" s="147" t="s">
        <v>203</v>
      </c>
      <c r="I112" s="84">
        <v>388.8</v>
      </c>
      <c r="J112" s="81">
        <v>0</v>
      </c>
      <c r="K112" s="185">
        <f t="shared" si="13"/>
        <v>388.8</v>
      </c>
    </row>
    <row r="113" spans="2:12" s="1" customFormat="1" ht="18.2" customHeight="1" thickTop="1" thickBot="1" x14ac:dyDescent="0.3">
      <c r="B113" s="64"/>
      <c r="C113" s="67"/>
      <c r="D113" s="65"/>
      <c r="E113" s="66" t="s">
        <v>15</v>
      </c>
      <c r="F113" s="115"/>
      <c r="G113" s="67"/>
      <c r="H113" s="68" t="s">
        <v>3</v>
      </c>
      <c r="I113" s="68">
        <f>SUM(I104:I112)</f>
        <v>18463.11</v>
      </c>
      <c r="J113" s="105">
        <v>0</v>
      </c>
      <c r="K113" s="106">
        <f t="shared" si="13"/>
        <v>18463.11</v>
      </c>
    </row>
    <row r="114" spans="2:12" s="1" customFormat="1" ht="18.2" customHeight="1" thickTop="1" thickBot="1" x14ac:dyDescent="0.25">
      <c r="B114" s="32"/>
      <c r="C114" s="48"/>
      <c r="D114" s="32"/>
      <c r="E114" s="32"/>
      <c r="F114" s="48"/>
      <c r="G114" s="48"/>
      <c r="H114" s="32"/>
      <c r="I114" s="32"/>
      <c r="J114" s="32"/>
      <c r="K114" s="32"/>
    </row>
    <row r="115" spans="2:12" s="1" customFormat="1" ht="18.2" customHeight="1" thickTop="1" thickBot="1" x14ac:dyDescent="0.25">
      <c r="B115" s="44" t="s">
        <v>196</v>
      </c>
      <c r="C115" s="45" t="s">
        <v>197</v>
      </c>
      <c r="D115" s="131" t="s">
        <v>198</v>
      </c>
      <c r="E115" s="45" t="s">
        <v>0</v>
      </c>
      <c r="F115" s="45" t="s">
        <v>199</v>
      </c>
      <c r="G115" s="45" t="s">
        <v>200</v>
      </c>
      <c r="H115" s="46" t="s">
        <v>201</v>
      </c>
      <c r="I115" s="45" t="s">
        <v>1</v>
      </c>
      <c r="J115" s="149" t="s">
        <v>63</v>
      </c>
      <c r="K115" s="150" t="s">
        <v>202</v>
      </c>
    </row>
    <row r="116" spans="2:12" s="1" customFormat="1" ht="18.2" customHeight="1" thickTop="1" x14ac:dyDescent="0.2">
      <c r="B116" s="216">
        <v>1490002</v>
      </c>
      <c r="C116" s="41" t="s">
        <v>47</v>
      </c>
      <c r="D116" s="194" t="s">
        <v>315</v>
      </c>
      <c r="E116" s="182"/>
      <c r="F116" s="183">
        <v>165</v>
      </c>
      <c r="G116" s="172">
        <v>44609</v>
      </c>
      <c r="H116" s="73" t="s">
        <v>203</v>
      </c>
      <c r="I116" s="161">
        <v>678.5</v>
      </c>
      <c r="J116" s="54">
        <v>49.6</v>
      </c>
      <c r="K116" s="184">
        <f>I116-J116</f>
        <v>628.9</v>
      </c>
    </row>
    <row r="117" spans="2:12" s="1" customFormat="1" ht="18.2" customHeight="1" x14ac:dyDescent="0.2">
      <c r="B117" s="217">
        <v>1490002</v>
      </c>
      <c r="C117" s="29" t="s">
        <v>107</v>
      </c>
      <c r="D117" s="194" t="s">
        <v>315</v>
      </c>
      <c r="E117" s="10"/>
      <c r="F117" s="6">
        <v>321</v>
      </c>
      <c r="G117" s="169">
        <v>44630</v>
      </c>
      <c r="H117" s="73" t="s">
        <v>203</v>
      </c>
      <c r="I117" s="92">
        <v>1043.9000000000001</v>
      </c>
      <c r="J117" s="80">
        <v>0</v>
      </c>
      <c r="K117" s="181">
        <f t="shared" ref="K117:K118" si="14">I117-J117</f>
        <v>1043.9000000000001</v>
      </c>
      <c r="L117" s="180"/>
    </row>
    <row r="118" spans="2:12" s="1" customFormat="1" ht="18.2" customHeight="1" thickBot="1" x14ac:dyDescent="0.25">
      <c r="B118" s="218">
        <v>1490002</v>
      </c>
      <c r="C118" s="29" t="s">
        <v>97</v>
      </c>
      <c r="D118" s="194" t="s">
        <v>315</v>
      </c>
      <c r="E118" s="9"/>
      <c r="F118" s="2">
        <v>422</v>
      </c>
      <c r="G118" s="168">
        <v>44651</v>
      </c>
      <c r="H118" s="73" t="s">
        <v>203</v>
      </c>
      <c r="I118" s="89">
        <v>791.9</v>
      </c>
      <c r="J118" s="30">
        <v>0</v>
      </c>
      <c r="K118" s="181">
        <f t="shared" si="14"/>
        <v>791.9</v>
      </c>
      <c r="L118" s="16"/>
    </row>
    <row r="119" spans="2:12" s="1" customFormat="1" ht="18.2" customHeight="1" thickTop="1" thickBot="1" x14ac:dyDescent="0.3">
      <c r="B119" s="64"/>
      <c r="C119" s="67"/>
      <c r="D119" s="65"/>
      <c r="E119" s="66" t="s">
        <v>16</v>
      </c>
      <c r="F119" s="115"/>
      <c r="G119" s="67"/>
      <c r="H119" s="68" t="s">
        <v>3</v>
      </c>
      <c r="I119" s="104">
        <f>SUM(I116:I118)</f>
        <v>2514.3000000000002</v>
      </c>
      <c r="J119" s="114">
        <f>SUM(J116:J118)</f>
        <v>49.6</v>
      </c>
      <c r="K119" s="106">
        <f>SUM(K116:K118)</f>
        <v>2464.7000000000003</v>
      </c>
      <c r="L119" s="16"/>
    </row>
    <row r="120" spans="2:12" s="1" customFormat="1" ht="18.2" customHeight="1" thickTop="1" thickBot="1" x14ac:dyDescent="0.25">
      <c r="B120" s="32"/>
      <c r="C120" s="48"/>
      <c r="D120" s="32"/>
      <c r="E120" s="32"/>
      <c r="F120" s="48"/>
      <c r="G120" s="48"/>
      <c r="H120" s="32"/>
      <c r="I120" s="32"/>
      <c r="J120" s="32"/>
      <c r="K120" s="32"/>
    </row>
    <row r="121" spans="2:12" s="1" customFormat="1" ht="18.2" customHeight="1" thickTop="1" thickBot="1" x14ac:dyDescent="0.25">
      <c r="B121" s="44" t="s">
        <v>196</v>
      </c>
      <c r="C121" s="45" t="s">
        <v>197</v>
      </c>
      <c r="D121" s="131" t="s">
        <v>198</v>
      </c>
      <c r="E121" s="45" t="s">
        <v>0</v>
      </c>
      <c r="F121" s="45" t="s">
        <v>199</v>
      </c>
      <c r="G121" s="45" t="s">
        <v>200</v>
      </c>
      <c r="H121" s="46" t="s">
        <v>201</v>
      </c>
      <c r="I121" s="45" t="s">
        <v>1</v>
      </c>
      <c r="J121" s="149" t="s">
        <v>63</v>
      </c>
      <c r="K121" s="150" t="s">
        <v>202</v>
      </c>
    </row>
    <row r="122" spans="2:12" s="1" customFormat="1" ht="18.2" customHeight="1" thickTop="1" x14ac:dyDescent="0.2">
      <c r="B122" s="217">
        <v>1490002</v>
      </c>
      <c r="C122" s="29" t="s">
        <v>48</v>
      </c>
      <c r="D122" s="193" t="s">
        <v>316</v>
      </c>
      <c r="E122" s="163" t="s">
        <v>17</v>
      </c>
      <c r="F122" s="123">
        <v>45</v>
      </c>
      <c r="G122" s="169">
        <v>44588</v>
      </c>
      <c r="H122" s="28" t="s">
        <v>203</v>
      </c>
      <c r="I122" s="92">
        <v>678.5</v>
      </c>
      <c r="J122" s="151">
        <v>0</v>
      </c>
      <c r="K122" s="58">
        <f>I122-J122</f>
        <v>678.5</v>
      </c>
    </row>
    <row r="123" spans="2:12" s="1" customFormat="1" ht="18.2" customHeight="1" x14ac:dyDescent="0.2">
      <c r="B123" s="218">
        <v>1490002</v>
      </c>
      <c r="C123" s="29" t="s">
        <v>49</v>
      </c>
      <c r="D123" s="193" t="s">
        <v>316</v>
      </c>
      <c r="E123" s="9"/>
      <c r="F123" s="118">
        <v>141</v>
      </c>
      <c r="G123" s="168">
        <v>44607</v>
      </c>
      <c r="H123" s="28" t="s">
        <v>203</v>
      </c>
      <c r="I123" s="89">
        <v>678.5</v>
      </c>
      <c r="J123" s="151">
        <v>0</v>
      </c>
      <c r="K123" s="58">
        <f t="shared" ref="K123:K126" si="15">I123-J123</f>
        <v>678.5</v>
      </c>
    </row>
    <row r="124" spans="2:12" s="1" customFormat="1" ht="18.2" customHeight="1" x14ac:dyDescent="0.2">
      <c r="B124" s="218">
        <v>1490002</v>
      </c>
      <c r="C124" s="29" t="s">
        <v>109</v>
      </c>
      <c r="D124" s="193" t="s">
        <v>316</v>
      </c>
      <c r="E124" s="9"/>
      <c r="F124" s="118">
        <v>240</v>
      </c>
      <c r="G124" s="168">
        <v>44627</v>
      </c>
      <c r="H124" s="28" t="s">
        <v>204</v>
      </c>
      <c r="I124" s="89">
        <v>252</v>
      </c>
      <c r="J124" s="151">
        <v>0</v>
      </c>
      <c r="K124" s="58">
        <f t="shared" si="15"/>
        <v>252</v>
      </c>
    </row>
    <row r="125" spans="2:12" s="1" customFormat="1" ht="18.2" customHeight="1" thickBot="1" x14ac:dyDescent="0.25">
      <c r="B125" s="221">
        <v>1490002</v>
      </c>
      <c r="C125" s="59" t="s">
        <v>110</v>
      </c>
      <c r="D125" s="193" t="s">
        <v>316</v>
      </c>
      <c r="E125" s="145"/>
      <c r="F125" s="119">
        <v>404</v>
      </c>
      <c r="G125" s="171">
        <v>44645</v>
      </c>
      <c r="H125" s="61" t="s">
        <v>203</v>
      </c>
      <c r="I125" s="160">
        <v>1001.9</v>
      </c>
      <c r="J125" s="154">
        <v>0</v>
      </c>
      <c r="K125" s="63">
        <f t="shared" si="15"/>
        <v>1001.9</v>
      </c>
    </row>
    <row r="126" spans="2:12" s="1" customFormat="1" ht="18.2" customHeight="1" thickTop="1" thickBot="1" x14ac:dyDescent="0.3">
      <c r="B126" s="64"/>
      <c r="C126" s="67"/>
      <c r="D126" s="65"/>
      <c r="E126" s="66" t="s">
        <v>17</v>
      </c>
      <c r="F126" s="115"/>
      <c r="G126" s="67"/>
      <c r="H126" s="68" t="s">
        <v>3</v>
      </c>
      <c r="I126" s="68">
        <f>SUM(I122:I125)</f>
        <v>2610.9</v>
      </c>
      <c r="J126" s="157">
        <v>0</v>
      </c>
      <c r="K126" s="71">
        <f t="shared" si="15"/>
        <v>2610.9</v>
      </c>
    </row>
    <row r="127" spans="2:12" s="1" customFormat="1" ht="18.2" customHeight="1" thickTop="1" thickBot="1" x14ac:dyDescent="0.25">
      <c r="B127" s="13"/>
      <c r="C127" s="186"/>
      <c r="D127" s="13"/>
      <c r="E127" s="13"/>
      <c r="F127" s="186"/>
      <c r="G127" s="186"/>
      <c r="H127" s="13"/>
      <c r="I127" s="13"/>
      <c r="J127" s="13"/>
      <c r="K127" s="187"/>
    </row>
    <row r="128" spans="2:12" s="1" customFormat="1" ht="18.2" customHeight="1" thickTop="1" thickBot="1" x14ac:dyDescent="0.25">
      <c r="B128" s="44" t="s">
        <v>196</v>
      </c>
      <c r="C128" s="45" t="s">
        <v>197</v>
      </c>
      <c r="D128" s="131" t="s">
        <v>198</v>
      </c>
      <c r="E128" s="45" t="s">
        <v>0</v>
      </c>
      <c r="F128" s="45" t="s">
        <v>199</v>
      </c>
      <c r="G128" s="45" t="s">
        <v>200</v>
      </c>
      <c r="H128" s="46" t="s">
        <v>201</v>
      </c>
      <c r="I128" s="45" t="s">
        <v>1</v>
      </c>
      <c r="J128" s="149" t="s">
        <v>63</v>
      </c>
      <c r="K128" s="150" t="s">
        <v>202</v>
      </c>
    </row>
    <row r="129" spans="2:12" s="1" customFormat="1" ht="18.2" customHeight="1" thickTop="1" x14ac:dyDescent="0.2">
      <c r="B129" s="217">
        <v>1490002</v>
      </c>
      <c r="C129" s="240" t="s">
        <v>65</v>
      </c>
      <c r="D129" s="192" t="s">
        <v>317</v>
      </c>
      <c r="E129" s="225" t="s">
        <v>64</v>
      </c>
      <c r="F129" s="136">
        <v>207</v>
      </c>
      <c r="G129" s="167">
        <v>44615</v>
      </c>
      <c r="H129" s="27" t="s">
        <v>203</v>
      </c>
      <c r="I129" s="191">
        <v>712.9</v>
      </c>
      <c r="J129" s="80">
        <v>0</v>
      </c>
      <c r="K129" s="58">
        <f>I129-J129</f>
        <v>712.9</v>
      </c>
    </row>
    <row r="130" spans="2:12" s="1" customFormat="1" ht="18.2" customHeight="1" x14ac:dyDescent="0.2">
      <c r="B130" s="218">
        <v>1490002</v>
      </c>
      <c r="C130" s="242" t="s">
        <v>112</v>
      </c>
      <c r="D130" s="192" t="s">
        <v>317</v>
      </c>
      <c r="E130" s="190"/>
      <c r="F130" s="136">
        <v>247</v>
      </c>
      <c r="G130" s="167">
        <v>44629</v>
      </c>
      <c r="H130" s="27" t="s">
        <v>203</v>
      </c>
      <c r="I130" s="191">
        <v>446.5</v>
      </c>
      <c r="J130" s="80">
        <v>0</v>
      </c>
      <c r="K130" s="58">
        <f t="shared" ref="K130:K134" si="16">I130-J130</f>
        <v>446.5</v>
      </c>
    </row>
    <row r="131" spans="2:12" s="1" customFormat="1" ht="18.2" customHeight="1" x14ac:dyDescent="0.2">
      <c r="B131" s="217">
        <v>1490002</v>
      </c>
      <c r="C131" s="242" t="s">
        <v>113</v>
      </c>
      <c r="D131" s="192" t="s">
        <v>317</v>
      </c>
      <c r="E131" s="190"/>
      <c r="F131" s="136">
        <v>259</v>
      </c>
      <c r="G131" s="167">
        <v>44630</v>
      </c>
      <c r="H131" s="27" t="s">
        <v>203</v>
      </c>
      <c r="I131" s="191">
        <v>549.9</v>
      </c>
      <c r="J131" s="80">
        <v>0</v>
      </c>
      <c r="K131" s="58">
        <f t="shared" si="16"/>
        <v>549.9</v>
      </c>
    </row>
    <row r="132" spans="2:12" s="1" customFormat="1" ht="18.2" customHeight="1" x14ac:dyDescent="0.2">
      <c r="B132" s="218">
        <v>1490002</v>
      </c>
      <c r="C132" s="242" t="s">
        <v>114</v>
      </c>
      <c r="D132" s="192" t="s">
        <v>317</v>
      </c>
      <c r="E132" s="190"/>
      <c r="F132" s="136">
        <v>358</v>
      </c>
      <c r="G132" s="167">
        <v>44638</v>
      </c>
      <c r="H132" s="27" t="s">
        <v>203</v>
      </c>
      <c r="I132" s="191">
        <v>399.5</v>
      </c>
      <c r="J132" s="80">
        <v>0</v>
      </c>
      <c r="K132" s="58">
        <f t="shared" si="16"/>
        <v>399.5</v>
      </c>
    </row>
    <row r="133" spans="2:12" s="1" customFormat="1" ht="18.2" customHeight="1" thickBot="1" x14ac:dyDescent="0.25">
      <c r="B133" s="221">
        <v>1490002</v>
      </c>
      <c r="C133" s="243" t="s">
        <v>115</v>
      </c>
      <c r="D133" s="192" t="s">
        <v>317</v>
      </c>
      <c r="E133" s="195"/>
      <c r="F133" s="137">
        <v>373</v>
      </c>
      <c r="G133" s="173">
        <v>44643</v>
      </c>
      <c r="H133" s="97" t="s">
        <v>203</v>
      </c>
      <c r="I133" s="196">
        <v>352.5</v>
      </c>
      <c r="J133" s="98">
        <v>0</v>
      </c>
      <c r="K133" s="63">
        <f t="shared" si="16"/>
        <v>352.5</v>
      </c>
    </row>
    <row r="134" spans="2:12" s="1" customFormat="1" ht="18.2" customHeight="1" thickTop="1" thickBot="1" x14ac:dyDescent="0.3">
      <c r="B134" s="99"/>
      <c r="C134" s="102"/>
      <c r="D134" s="100"/>
      <c r="E134" s="66" t="s">
        <v>64</v>
      </c>
      <c r="F134" s="116"/>
      <c r="G134" s="102"/>
      <c r="H134" s="68" t="s">
        <v>3</v>
      </c>
      <c r="I134" s="103">
        <f>SUM(I129:I133)</f>
        <v>2461.3000000000002</v>
      </c>
      <c r="J134" s="197">
        <v>0</v>
      </c>
      <c r="K134" s="198">
        <f t="shared" si="16"/>
        <v>2461.3000000000002</v>
      </c>
      <c r="L134" s="188"/>
    </row>
    <row r="135" spans="2:12" s="1" customFormat="1" ht="18.2" customHeight="1" thickTop="1" thickBot="1" x14ac:dyDescent="0.25">
      <c r="B135" s="32"/>
      <c r="C135" s="48"/>
      <c r="D135" s="32"/>
      <c r="E135" s="32"/>
      <c r="F135" s="48"/>
      <c r="G135" s="48"/>
      <c r="H135" s="32"/>
      <c r="I135" s="32"/>
      <c r="J135" s="32"/>
      <c r="K135" s="32"/>
      <c r="L135" s="188"/>
    </row>
    <row r="136" spans="2:12" s="1" customFormat="1" ht="18.2" customHeight="1" thickTop="1" thickBot="1" x14ac:dyDescent="0.25">
      <c r="B136" s="44" t="s">
        <v>196</v>
      </c>
      <c r="C136" s="45" t="s">
        <v>197</v>
      </c>
      <c r="D136" s="131" t="s">
        <v>198</v>
      </c>
      <c r="E136" s="45" t="s">
        <v>0</v>
      </c>
      <c r="F136" s="45" t="s">
        <v>199</v>
      </c>
      <c r="G136" s="45" t="s">
        <v>200</v>
      </c>
      <c r="H136" s="46" t="s">
        <v>201</v>
      </c>
      <c r="I136" s="45" t="s">
        <v>1</v>
      </c>
      <c r="J136" s="149" t="s">
        <v>63</v>
      </c>
      <c r="K136" s="150" t="s">
        <v>202</v>
      </c>
      <c r="L136" s="189"/>
    </row>
    <row r="137" spans="2:12" s="1" customFormat="1" ht="18.2" customHeight="1" thickTop="1" x14ac:dyDescent="0.2">
      <c r="B137" s="217">
        <v>1490002</v>
      </c>
      <c r="C137" s="29" t="s">
        <v>51</v>
      </c>
      <c r="D137" s="126" t="s">
        <v>318</v>
      </c>
      <c r="E137" s="163" t="s">
        <v>18</v>
      </c>
      <c r="F137" s="123">
        <v>137</v>
      </c>
      <c r="G137" s="169">
        <v>44607</v>
      </c>
      <c r="H137" s="27" t="s">
        <v>204</v>
      </c>
      <c r="I137" s="92">
        <v>535.79999999999995</v>
      </c>
      <c r="J137" s="80">
        <v>0</v>
      </c>
      <c r="K137" s="58">
        <f>I137-J137</f>
        <v>535.79999999999995</v>
      </c>
      <c r="L137" s="189"/>
    </row>
    <row r="138" spans="2:12" s="1" customFormat="1" ht="18.2" customHeight="1" x14ac:dyDescent="0.2">
      <c r="B138" s="217">
        <v>1490002</v>
      </c>
      <c r="C138" s="29" t="s">
        <v>62</v>
      </c>
      <c r="D138" s="126" t="s">
        <v>318</v>
      </c>
      <c r="E138" s="10"/>
      <c r="F138" s="123">
        <v>172</v>
      </c>
      <c r="G138" s="169">
        <v>44610</v>
      </c>
      <c r="H138" s="27" t="s">
        <v>203</v>
      </c>
      <c r="I138" s="92">
        <v>572.9</v>
      </c>
      <c r="J138" s="80">
        <v>0</v>
      </c>
      <c r="K138" s="58">
        <f t="shared" ref="K138:K141" si="17">I138-J138</f>
        <v>572.9</v>
      </c>
    </row>
    <row r="139" spans="2:12" s="1" customFormat="1" ht="18.2" customHeight="1" x14ac:dyDescent="0.2">
      <c r="B139" s="218">
        <v>1490002</v>
      </c>
      <c r="C139" s="29" t="s">
        <v>119</v>
      </c>
      <c r="D139" s="126" t="s">
        <v>318</v>
      </c>
      <c r="E139" s="9"/>
      <c r="F139" s="118">
        <v>403</v>
      </c>
      <c r="G139" s="168">
        <v>44645</v>
      </c>
      <c r="H139" s="26" t="s">
        <v>204</v>
      </c>
      <c r="I139" s="89">
        <v>813.9</v>
      </c>
      <c r="J139" s="30">
        <v>0</v>
      </c>
      <c r="K139" s="58">
        <f t="shared" si="17"/>
        <v>813.9</v>
      </c>
    </row>
    <row r="140" spans="2:12" s="1" customFormat="1" ht="18.2" customHeight="1" thickBot="1" x14ac:dyDescent="0.25">
      <c r="B140" s="221">
        <v>1490002</v>
      </c>
      <c r="C140" s="59" t="s">
        <v>120</v>
      </c>
      <c r="D140" s="126" t="s">
        <v>318</v>
      </c>
      <c r="E140" s="145"/>
      <c r="F140" s="119">
        <v>414</v>
      </c>
      <c r="G140" s="171">
        <v>44649</v>
      </c>
      <c r="H140" s="97" t="s">
        <v>204</v>
      </c>
      <c r="I140" s="160">
        <v>572.9</v>
      </c>
      <c r="J140" s="98">
        <v>0</v>
      </c>
      <c r="K140" s="63">
        <f t="shared" si="17"/>
        <v>572.9</v>
      </c>
    </row>
    <row r="141" spans="2:12" s="1" customFormat="1" ht="18.2" customHeight="1" thickTop="1" thickBot="1" x14ac:dyDescent="0.3">
      <c r="B141" s="64"/>
      <c r="C141" s="67"/>
      <c r="D141" s="65"/>
      <c r="E141" s="200" t="s">
        <v>18</v>
      </c>
      <c r="F141" s="115"/>
      <c r="G141" s="67"/>
      <c r="H141" s="68" t="s">
        <v>3</v>
      </c>
      <c r="I141" s="68">
        <f>SUM(I137:I140)</f>
        <v>2495.5</v>
      </c>
      <c r="J141" s="114">
        <v>0</v>
      </c>
      <c r="K141" s="71">
        <f t="shared" si="17"/>
        <v>2495.5</v>
      </c>
    </row>
    <row r="142" spans="2:12" s="1" customFormat="1" ht="18.2" customHeight="1" thickTop="1" thickBot="1" x14ac:dyDescent="0.25">
      <c r="B142" s="32"/>
      <c r="C142" s="48"/>
      <c r="D142" s="32"/>
      <c r="E142" s="32"/>
      <c r="F142" s="48"/>
      <c r="G142" s="48"/>
      <c r="H142" s="32"/>
      <c r="I142" s="32"/>
      <c r="J142" s="32"/>
      <c r="K142" s="32"/>
    </row>
    <row r="143" spans="2:12" s="1" customFormat="1" ht="18.2" customHeight="1" thickTop="1" thickBot="1" x14ac:dyDescent="0.25">
      <c r="B143" s="44" t="s">
        <v>196</v>
      </c>
      <c r="C143" s="45" t="s">
        <v>197</v>
      </c>
      <c r="D143" s="131" t="s">
        <v>198</v>
      </c>
      <c r="E143" s="45" t="s">
        <v>0</v>
      </c>
      <c r="F143" s="45" t="s">
        <v>199</v>
      </c>
      <c r="G143" s="45" t="s">
        <v>200</v>
      </c>
      <c r="H143" s="46" t="s">
        <v>201</v>
      </c>
      <c r="I143" s="45" t="s">
        <v>1</v>
      </c>
      <c r="J143" s="149" t="s">
        <v>63</v>
      </c>
      <c r="K143" s="150" t="s">
        <v>202</v>
      </c>
    </row>
    <row r="144" spans="2:12" s="1" customFormat="1" ht="18.2" customHeight="1" thickTop="1" thickBot="1" x14ac:dyDescent="0.25">
      <c r="B144" s="221">
        <v>1490002</v>
      </c>
      <c r="C144" s="244" t="s">
        <v>116</v>
      </c>
      <c r="D144" s="133" t="s">
        <v>319</v>
      </c>
      <c r="E144" s="229" t="s">
        <v>74</v>
      </c>
      <c r="F144" s="137">
        <v>374</v>
      </c>
      <c r="G144" s="173">
        <v>44643</v>
      </c>
      <c r="H144" s="97" t="s">
        <v>203</v>
      </c>
      <c r="I144" s="84">
        <v>352.5</v>
      </c>
      <c r="J144" s="98">
        <v>0</v>
      </c>
      <c r="K144" s="63">
        <f>I144-J144</f>
        <v>352.5</v>
      </c>
    </row>
    <row r="145" spans="2:12" s="1" customFormat="1" ht="18.2" customHeight="1" thickTop="1" thickBot="1" x14ac:dyDescent="0.3">
      <c r="B145" s="64"/>
      <c r="C145" s="67"/>
      <c r="D145" s="65"/>
      <c r="E145" s="66" t="s">
        <v>74</v>
      </c>
      <c r="F145" s="115"/>
      <c r="G145" s="67"/>
      <c r="H145" s="68" t="s">
        <v>3</v>
      </c>
      <c r="I145" s="68">
        <f>SUM(I144:I144)</f>
        <v>352.5</v>
      </c>
      <c r="J145" s="113"/>
      <c r="K145" s="71">
        <f>I145-J145</f>
        <v>352.5</v>
      </c>
    </row>
    <row r="146" spans="2:12" s="1" customFormat="1" ht="18.2" customHeight="1" thickTop="1" thickBot="1" x14ac:dyDescent="0.25">
      <c r="B146" s="40"/>
      <c r="C146" s="51"/>
      <c r="D146" s="40"/>
      <c r="E146" s="40"/>
      <c r="F146" s="51"/>
      <c r="G146" s="51"/>
      <c r="H146" s="40"/>
      <c r="I146" s="40"/>
      <c r="J146" s="40"/>
      <c r="K146" s="40"/>
    </row>
    <row r="147" spans="2:12" s="1" customFormat="1" ht="18.2" customHeight="1" thickTop="1" thickBot="1" x14ac:dyDescent="0.25">
      <c r="B147" s="44" t="s">
        <v>196</v>
      </c>
      <c r="C147" s="45" t="s">
        <v>197</v>
      </c>
      <c r="D147" s="131" t="s">
        <v>198</v>
      </c>
      <c r="E147" s="45" t="s">
        <v>0</v>
      </c>
      <c r="F147" s="45" t="s">
        <v>199</v>
      </c>
      <c r="G147" s="45" t="s">
        <v>200</v>
      </c>
      <c r="H147" s="46" t="s">
        <v>201</v>
      </c>
      <c r="I147" s="45" t="s">
        <v>1</v>
      </c>
      <c r="J147" s="149" t="s">
        <v>63</v>
      </c>
      <c r="K147" s="150" t="s">
        <v>202</v>
      </c>
    </row>
    <row r="148" spans="2:12" s="1" customFormat="1" ht="18.2" customHeight="1" thickTop="1" x14ac:dyDescent="0.25">
      <c r="B148" s="218">
        <v>1490002</v>
      </c>
      <c r="C148" s="29" t="s">
        <v>21</v>
      </c>
      <c r="D148" s="127" t="s">
        <v>320</v>
      </c>
      <c r="E148" s="5"/>
      <c r="F148" s="118">
        <v>42</v>
      </c>
      <c r="G148" s="168">
        <v>44586</v>
      </c>
      <c r="H148" s="27" t="s">
        <v>203</v>
      </c>
      <c r="I148" s="89">
        <v>2222.5</v>
      </c>
      <c r="J148" s="30">
        <v>343.6</v>
      </c>
      <c r="K148" s="181">
        <f>I148-J148</f>
        <v>1878.9</v>
      </c>
    </row>
    <row r="149" spans="2:12" s="1" customFormat="1" ht="18.2" customHeight="1" x14ac:dyDescent="0.2">
      <c r="B149" s="217">
        <v>1490002</v>
      </c>
      <c r="C149" s="29" t="s">
        <v>52</v>
      </c>
      <c r="D149" s="127" t="s">
        <v>320</v>
      </c>
      <c r="E149" s="10"/>
      <c r="F149" s="119">
        <v>125</v>
      </c>
      <c r="G149" s="171">
        <v>44602</v>
      </c>
      <c r="H149" s="97" t="s">
        <v>203</v>
      </c>
      <c r="I149" s="160">
        <v>1631.9</v>
      </c>
      <c r="J149" s="98">
        <v>0</v>
      </c>
      <c r="K149" s="185">
        <f t="shared" ref="K149:K152" si="18">I149-J149</f>
        <v>1631.9</v>
      </c>
      <c r="L149" s="201"/>
    </row>
    <row r="150" spans="2:12" s="1" customFormat="1" ht="18.2" customHeight="1" x14ac:dyDescent="0.2">
      <c r="B150" s="222">
        <v>1490002</v>
      </c>
      <c r="C150" s="245" t="s">
        <v>53</v>
      </c>
      <c r="D150" s="127" t="s">
        <v>320</v>
      </c>
      <c r="E150" s="203"/>
      <c r="F150" s="118">
        <v>187</v>
      </c>
      <c r="G150" s="168">
        <v>44613</v>
      </c>
      <c r="H150" s="27" t="s">
        <v>203</v>
      </c>
      <c r="I150" s="89">
        <v>1587.5</v>
      </c>
      <c r="J150" s="30">
        <v>0</v>
      </c>
      <c r="K150" s="181">
        <f t="shared" si="18"/>
        <v>1587.5</v>
      </c>
      <c r="L150" s="202"/>
    </row>
    <row r="151" spans="2:12" s="1" customFormat="1" ht="18.2" customHeight="1" thickBot="1" x14ac:dyDescent="0.3">
      <c r="B151" s="221">
        <v>1490002</v>
      </c>
      <c r="C151" s="244" t="s">
        <v>117</v>
      </c>
      <c r="D151" s="127" t="s">
        <v>320</v>
      </c>
      <c r="E151" s="205"/>
      <c r="F151" s="206">
        <v>333</v>
      </c>
      <c r="G151" s="207">
        <v>44634</v>
      </c>
      <c r="H151" s="204" t="s">
        <v>203</v>
      </c>
      <c r="I151" s="208">
        <v>1918.5</v>
      </c>
      <c r="J151" s="209">
        <v>153</v>
      </c>
      <c r="K151" s="185">
        <f t="shared" si="18"/>
        <v>1765.5</v>
      </c>
      <c r="L151" s="189"/>
    </row>
    <row r="152" spans="2:12" s="1" customFormat="1" ht="18.2" customHeight="1" thickTop="1" thickBot="1" x14ac:dyDescent="0.3">
      <c r="B152" s="64"/>
      <c r="C152" s="67"/>
      <c r="D152" s="65"/>
      <c r="E152" s="66" t="s">
        <v>19</v>
      </c>
      <c r="F152" s="115"/>
      <c r="G152" s="67"/>
      <c r="H152" s="68" t="s">
        <v>3</v>
      </c>
      <c r="I152" s="68">
        <f>SUM(I148:I151)</f>
        <v>7360.4</v>
      </c>
      <c r="J152" s="210">
        <f>SUM(J148:J151)</f>
        <v>496.6</v>
      </c>
      <c r="K152" s="106">
        <f t="shared" si="18"/>
        <v>6863.7999999999993</v>
      </c>
      <c r="L152" s="18"/>
    </row>
    <row r="153" spans="2:12" s="1" customFormat="1" ht="18.2" customHeight="1" thickTop="1" thickBot="1" x14ac:dyDescent="0.25">
      <c r="B153" s="32"/>
      <c r="C153" s="48"/>
      <c r="D153" s="32"/>
      <c r="E153" s="32"/>
      <c r="F153" s="48"/>
      <c r="G153" s="48"/>
      <c r="H153" s="32"/>
      <c r="I153" s="32"/>
      <c r="J153" s="32"/>
      <c r="K153" s="32"/>
      <c r="L153" s="18"/>
    </row>
    <row r="154" spans="2:12" s="1" customFormat="1" ht="18.2" customHeight="1" thickTop="1" thickBot="1" x14ac:dyDescent="0.25">
      <c r="B154" s="44" t="s">
        <v>196</v>
      </c>
      <c r="C154" s="45" t="s">
        <v>197</v>
      </c>
      <c r="D154" s="131" t="s">
        <v>198</v>
      </c>
      <c r="E154" s="45" t="s">
        <v>0</v>
      </c>
      <c r="F154" s="45" t="s">
        <v>199</v>
      </c>
      <c r="G154" s="45" t="s">
        <v>200</v>
      </c>
      <c r="H154" s="46" t="s">
        <v>201</v>
      </c>
      <c r="I154" s="45" t="s">
        <v>1</v>
      </c>
      <c r="J154" s="149" t="s">
        <v>63</v>
      </c>
      <c r="K154" s="150" t="s">
        <v>202</v>
      </c>
    </row>
    <row r="155" spans="2:12" s="1" customFormat="1" ht="18.2" customHeight="1" thickTop="1" thickBot="1" x14ac:dyDescent="0.25">
      <c r="B155" s="221">
        <v>1490002</v>
      </c>
      <c r="C155" s="59" t="s">
        <v>54</v>
      </c>
      <c r="D155" s="130" t="s">
        <v>321</v>
      </c>
      <c r="E155" s="199" t="s">
        <v>20</v>
      </c>
      <c r="F155" s="146">
        <v>162</v>
      </c>
      <c r="G155" s="111">
        <v>44609</v>
      </c>
      <c r="H155" s="204" t="s">
        <v>203</v>
      </c>
      <c r="I155" s="112">
        <v>549.9</v>
      </c>
      <c r="J155" s="81">
        <v>0</v>
      </c>
      <c r="K155" s="95">
        <f>I155-J155</f>
        <v>549.9</v>
      </c>
    </row>
    <row r="156" spans="2:12" s="1" customFormat="1" ht="18.2" customHeight="1" thickTop="1" thickBot="1" x14ac:dyDescent="0.2">
      <c r="B156" s="64"/>
      <c r="C156" s="67"/>
      <c r="D156" s="65"/>
      <c r="E156" s="66" t="s">
        <v>20</v>
      </c>
      <c r="F156" s="115"/>
      <c r="G156" s="67"/>
      <c r="H156" s="68" t="s">
        <v>3</v>
      </c>
      <c r="I156" s="68">
        <f>SUM(I155:I155)</f>
        <v>549.9</v>
      </c>
      <c r="J156" s="65"/>
      <c r="K156" s="228">
        <f>SUM(K155)</f>
        <v>549.9</v>
      </c>
    </row>
    <row r="157" spans="2:12" s="1" customFormat="1" ht="18.2" customHeight="1" thickTop="1" thickBot="1" x14ac:dyDescent="0.25">
      <c r="B157" s="32"/>
      <c r="C157" s="48"/>
      <c r="D157" s="32"/>
      <c r="E157" s="32"/>
      <c r="F157" s="48"/>
      <c r="G157" s="48"/>
      <c r="H157" s="32"/>
      <c r="I157" s="32"/>
      <c r="J157" s="32"/>
      <c r="K157" s="32"/>
    </row>
    <row r="158" spans="2:12" s="1" customFormat="1" ht="18.2" customHeight="1" thickTop="1" thickBot="1" x14ac:dyDescent="0.2">
      <c r="B158" s="419" t="s">
        <v>208</v>
      </c>
      <c r="C158" s="419"/>
      <c r="D158" s="419"/>
      <c r="E158" s="419"/>
      <c r="F158" s="419"/>
      <c r="G158" s="419"/>
      <c r="H158" s="419"/>
      <c r="I158" s="215">
        <f>I14+I26+I35+I42+I47+I52+I57+I64+I70+I78+I86+I96+I101+I113+I119+I126+I134+I141+I145+I152+I156</f>
        <v>110554.85</v>
      </c>
      <c r="J158" s="215">
        <f>J14+J26+J35+J42+J47+J52+J57+J64+J70+J78+J86+J96+J101+J113+J119+J126+J134+J141+J145+J152+J156</f>
        <v>1397.6</v>
      </c>
      <c r="K158" s="215">
        <f>K14+K26+K35+K42+K47+K52+K57+K64+K70+K78+K86+K96+K101+K113+K119+K126+K134+K141+K145+K152+K156</f>
        <v>109157.25</v>
      </c>
    </row>
    <row r="159" spans="2:12" s="1" customFormat="1" ht="28.7" customHeight="1" thickTop="1" thickBot="1" x14ac:dyDescent="0.25">
      <c r="B159"/>
      <c r="C159" s="52"/>
      <c r="D159"/>
      <c r="E159"/>
      <c r="F159" s="52"/>
      <c r="G159" s="52"/>
      <c r="H159" s="211"/>
      <c r="I159" s="212"/>
      <c r="J159" s="213"/>
      <c r="K159" s="214"/>
    </row>
    <row r="160" spans="2:12" ht="15.75" thickBot="1" x14ac:dyDescent="0.25">
      <c r="B160" s="420" t="s">
        <v>209</v>
      </c>
      <c r="C160" s="421"/>
      <c r="D160" s="421"/>
      <c r="E160" s="421"/>
      <c r="F160" s="421"/>
      <c r="G160" s="421"/>
      <c r="H160" s="421"/>
      <c r="I160" s="421"/>
      <c r="J160" s="421"/>
      <c r="K160" s="422"/>
    </row>
    <row r="161" spans="2:11" ht="13.5" thickBot="1" x14ac:dyDescent="0.25"/>
    <row r="162" spans="2:11" ht="15" thickTop="1" x14ac:dyDescent="0.2">
      <c r="B162" s="107" t="s">
        <v>196</v>
      </c>
      <c r="C162" s="108" t="s">
        <v>197</v>
      </c>
      <c r="D162" s="129" t="s">
        <v>198</v>
      </c>
      <c r="E162" s="108" t="s">
        <v>0</v>
      </c>
      <c r="F162" s="108" t="s">
        <v>199</v>
      </c>
      <c r="G162" s="108" t="s">
        <v>200</v>
      </c>
      <c r="H162" s="109" t="s">
        <v>201</v>
      </c>
      <c r="I162" s="108" t="s">
        <v>1</v>
      </c>
      <c r="J162" s="108" t="s">
        <v>63</v>
      </c>
      <c r="K162" s="138" t="s">
        <v>202</v>
      </c>
    </row>
    <row r="163" spans="2:11" ht="14.25" x14ac:dyDescent="0.2">
      <c r="B163" s="217">
        <v>1490002</v>
      </c>
      <c r="C163" s="29" t="s">
        <v>210</v>
      </c>
      <c r="D163" s="192" t="s">
        <v>301</v>
      </c>
      <c r="E163" s="23" t="s">
        <v>2</v>
      </c>
      <c r="F163" s="136">
        <v>594</v>
      </c>
      <c r="G163" s="237">
        <v>44664</v>
      </c>
      <c r="H163" s="28" t="s">
        <v>203</v>
      </c>
      <c r="I163" s="191">
        <v>321.89999999999998</v>
      </c>
      <c r="J163" s="249">
        <v>0</v>
      </c>
      <c r="K163" s="58">
        <f>I163-J163</f>
        <v>321.89999999999998</v>
      </c>
    </row>
    <row r="164" spans="2:11" ht="14.25" x14ac:dyDescent="0.2">
      <c r="B164" s="218">
        <v>1490002</v>
      </c>
      <c r="C164" s="29" t="s">
        <v>211</v>
      </c>
      <c r="D164" s="192" t="s">
        <v>301</v>
      </c>
      <c r="E164" s="20"/>
      <c r="F164" s="136">
        <v>640</v>
      </c>
      <c r="G164" s="237">
        <v>44676</v>
      </c>
      <c r="H164" s="28" t="s">
        <v>203</v>
      </c>
      <c r="I164" s="191">
        <v>822.3</v>
      </c>
      <c r="J164" s="249">
        <v>0</v>
      </c>
      <c r="K164" s="58">
        <f t="shared" ref="K164:K174" si="19">I164-J164</f>
        <v>822.3</v>
      </c>
    </row>
    <row r="165" spans="2:11" ht="14.25" x14ac:dyDescent="0.2">
      <c r="B165" s="218">
        <v>1490002</v>
      </c>
      <c r="C165" s="29" t="s">
        <v>212</v>
      </c>
      <c r="D165" s="192" t="s">
        <v>301</v>
      </c>
      <c r="E165" s="20"/>
      <c r="F165" s="136">
        <v>688</v>
      </c>
      <c r="G165" s="237">
        <v>44683</v>
      </c>
      <c r="H165" s="28" t="s">
        <v>203</v>
      </c>
      <c r="I165" s="191">
        <v>897.3</v>
      </c>
      <c r="J165" s="249">
        <v>0</v>
      </c>
      <c r="K165" s="58">
        <f t="shared" si="19"/>
        <v>897.3</v>
      </c>
    </row>
    <row r="166" spans="2:11" ht="14.25" x14ac:dyDescent="0.2">
      <c r="B166" s="217">
        <v>1490002</v>
      </c>
      <c r="C166" s="29" t="s">
        <v>213</v>
      </c>
      <c r="D166" s="192" t="s">
        <v>301</v>
      </c>
      <c r="E166" s="231"/>
      <c r="F166" s="136">
        <v>701</v>
      </c>
      <c r="G166" s="237">
        <v>44685</v>
      </c>
      <c r="H166" s="28" t="s">
        <v>203</v>
      </c>
      <c r="I166" s="191">
        <v>273.3</v>
      </c>
      <c r="J166" s="249">
        <v>273.3</v>
      </c>
      <c r="K166" s="58">
        <f t="shared" si="19"/>
        <v>0</v>
      </c>
    </row>
    <row r="167" spans="2:11" ht="14.25" x14ac:dyDescent="0.2">
      <c r="B167" s="218">
        <v>1490002</v>
      </c>
      <c r="C167" s="29" t="s">
        <v>214</v>
      </c>
      <c r="D167" s="192" t="s">
        <v>301</v>
      </c>
      <c r="E167" s="20"/>
      <c r="F167" s="136">
        <v>793</v>
      </c>
      <c r="G167" s="237">
        <v>44693</v>
      </c>
      <c r="H167" s="28" t="s">
        <v>203</v>
      </c>
      <c r="I167" s="191">
        <v>456.3</v>
      </c>
      <c r="J167" s="249">
        <v>0</v>
      </c>
      <c r="K167" s="58">
        <f t="shared" si="19"/>
        <v>456.3</v>
      </c>
    </row>
    <row r="168" spans="2:11" ht="14.25" x14ac:dyDescent="0.2">
      <c r="B168" s="217">
        <v>1490002</v>
      </c>
      <c r="C168" s="29" t="s">
        <v>215</v>
      </c>
      <c r="D168" s="192" t="s">
        <v>301</v>
      </c>
      <c r="E168" s="20"/>
      <c r="F168" s="136">
        <v>816</v>
      </c>
      <c r="G168" s="237">
        <v>44699</v>
      </c>
      <c r="H168" s="28" t="s">
        <v>204</v>
      </c>
      <c r="I168" s="191">
        <v>366</v>
      </c>
      <c r="J168" s="249">
        <v>0</v>
      </c>
      <c r="K168" s="58">
        <f t="shared" si="19"/>
        <v>366</v>
      </c>
    </row>
    <row r="169" spans="2:11" ht="15.75" x14ac:dyDescent="0.25">
      <c r="B169" s="218">
        <v>1490002</v>
      </c>
      <c r="C169" s="29" t="s">
        <v>216</v>
      </c>
      <c r="D169" s="192" t="s">
        <v>301</v>
      </c>
      <c r="E169" s="24"/>
      <c r="F169" s="136">
        <v>818</v>
      </c>
      <c r="G169" s="237">
        <v>44700</v>
      </c>
      <c r="H169" s="28" t="s">
        <v>203</v>
      </c>
      <c r="I169" s="191">
        <v>639.29999999999995</v>
      </c>
      <c r="J169" s="249">
        <v>183</v>
      </c>
      <c r="K169" s="58">
        <f t="shared" si="19"/>
        <v>456.29999999999995</v>
      </c>
    </row>
    <row r="170" spans="2:11" ht="14.25" x14ac:dyDescent="0.2">
      <c r="B170" s="218">
        <v>1490002</v>
      </c>
      <c r="C170" s="29" t="s">
        <v>217</v>
      </c>
      <c r="D170" s="192" t="s">
        <v>301</v>
      </c>
      <c r="E170" s="20"/>
      <c r="F170" s="136">
        <v>974</v>
      </c>
      <c r="G170" s="237">
        <v>44722</v>
      </c>
      <c r="H170" s="28" t="s">
        <v>203</v>
      </c>
      <c r="I170" s="191">
        <v>639.29999999999995</v>
      </c>
      <c r="J170" s="249">
        <v>0</v>
      </c>
      <c r="K170" s="58">
        <f t="shared" si="19"/>
        <v>639.29999999999995</v>
      </c>
    </row>
    <row r="171" spans="2:11" ht="14.25" x14ac:dyDescent="0.2">
      <c r="B171" s="253">
        <v>1490002</v>
      </c>
      <c r="C171" s="29" t="s">
        <v>218</v>
      </c>
      <c r="D171" s="192" t="s">
        <v>301</v>
      </c>
      <c r="E171" s="232"/>
      <c r="F171" s="166">
        <v>1043</v>
      </c>
      <c r="G171" s="246">
        <v>44734</v>
      </c>
      <c r="H171" s="28" t="s">
        <v>204</v>
      </c>
      <c r="I171" s="191">
        <v>273.3</v>
      </c>
      <c r="J171" s="249">
        <v>0</v>
      </c>
      <c r="K171" s="58">
        <f t="shared" si="19"/>
        <v>273.3</v>
      </c>
    </row>
    <row r="172" spans="2:11" ht="14.25" x14ac:dyDescent="0.2">
      <c r="B172" s="261">
        <v>1490002</v>
      </c>
      <c r="C172" s="59" t="s">
        <v>219</v>
      </c>
      <c r="D172" s="401" t="s">
        <v>301</v>
      </c>
      <c r="E172" s="262"/>
      <c r="F172" s="263">
        <v>1054</v>
      </c>
      <c r="G172" s="264">
        <v>44739</v>
      </c>
      <c r="H172" s="61" t="s">
        <v>203</v>
      </c>
      <c r="I172" s="196">
        <v>381.3</v>
      </c>
      <c r="J172" s="265">
        <v>0</v>
      </c>
      <c r="K172" s="63">
        <f t="shared" si="19"/>
        <v>381.3</v>
      </c>
    </row>
    <row r="173" spans="2:11" s="346" customFormat="1" ht="15" thickBot="1" x14ac:dyDescent="0.25">
      <c r="B173" s="310">
        <v>1490002</v>
      </c>
      <c r="C173" s="59" t="s">
        <v>345</v>
      </c>
      <c r="D173" s="401" t="s">
        <v>301</v>
      </c>
      <c r="E173" s="262"/>
      <c r="F173" s="263">
        <v>1083</v>
      </c>
      <c r="G173" s="264">
        <v>44742</v>
      </c>
      <c r="H173" s="61" t="s">
        <v>203</v>
      </c>
      <c r="I173" s="196">
        <v>381.3</v>
      </c>
      <c r="J173" s="265">
        <v>0</v>
      </c>
      <c r="K173" s="62">
        <f t="shared" si="19"/>
        <v>381.3</v>
      </c>
    </row>
    <row r="174" spans="2:11" ht="17.25" thickTop="1" thickBot="1" x14ac:dyDescent="0.3">
      <c r="B174" s="266"/>
      <c r="C174" s="67"/>
      <c r="D174" s="65"/>
      <c r="E174" s="66" t="s">
        <v>2</v>
      </c>
      <c r="F174" s="115"/>
      <c r="G174" s="67"/>
      <c r="H174" s="68" t="s">
        <v>3</v>
      </c>
      <c r="I174" s="104">
        <f>SUM(I163:I173)</f>
        <v>5451.6</v>
      </c>
      <c r="J174" s="267">
        <f>SUM(J163:J173)</f>
        <v>456.3</v>
      </c>
      <c r="K174" s="71">
        <f t="shared" si="19"/>
        <v>4995.3</v>
      </c>
    </row>
    <row r="175" spans="2:11" ht="16.5" thickTop="1" thickBot="1" x14ac:dyDescent="0.25">
      <c r="B175" s="13"/>
      <c r="C175" s="250"/>
      <c r="D175" s="251"/>
      <c r="E175" s="252"/>
      <c r="F175" s="186"/>
      <c r="G175" s="186"/>
      <c r="H175" s="13"/>
      <c r="I175" s="13"/>
      <c r="J175" s="13"/>
      <c r="K175" s="187"/>
    </row>
    <row r="176" spans="2:11" ht="15.75" thickTop="1" thickBot="1" x14ac:dyDescent="0.25">
      <c r="B176" s="44" t="s">
        <v>196</v>
      </c>
      <c r="C176" s="45" t="s">
        <v>197</v>
      </c>
      <c r="D176" s="131" t="s">
        <v>198</v>
      </c>
      <c r="E176" s="45" t="s">
        <v>0</v>
      </c>
      <c r="F176" s="45" t="s">
        <v>199</v>
      </c>
      <c r="G176" s="45" t="s">
        <v>200</v>
      </c>
      <c r="H176" s="46" t="s">
        <v>201</v>
      </c>
      <c r="I176" s="45" t="s">
        <v>1</v>
      </c>
      <c r="J176" s="149" t="s">
        <v>63</v>
      </c>
      <c r="K176" s="150" t="s">
        <v>202</v>
      </c>
    </row>
    <row r="177" spans="2:11" ht="15" thickTop="1" x14ac:dyDescent="0.2">
      <c r="B177" s="217">
        <v>1490002</v>
      </c>
      <c r="C177" s="56" t="s">
        <v>220</v>
      </c>
      <c r="D177" s="132" t="s">
        <v>322</v>
      </c>
      <c r="E177" s="23" t="s">
        <v>4</v>
      </c>
      <c r="F177" s="136">
        <v>435</v>
      </c>
      <c r="G177" s="237">
        <v>44657</v>
      </c>
      <c r="H177" s="27" t="s">
        <v>203</v>
      </c>
      <c r="I177" s="83">
        <v>421.7</v>
      </c>
      <c r="J177" s="80">
        <v>0</v>
      </c>
      <c r="K177" s="58">
        <f>I177-J177</f>
        <v>421.7</v>
      </c>
    </row>
    <row r="178" spans="2:11" ht="14.25" x14ac:dyDescent="0.2">
      <c r="B178" s="218">
        <v>1490002</v>
      </c>
      <c r="C178" s="56" t="s">
        <v>221</v>
      </c>
      <c r="D178" s="132" t="s">
        <v>322</v>
      </c>
      <c r="E178" s="20"/>
      <c r="F178" s="136">
        <v>707</v>
      </c>
      <c r="G178" s="237">
        <v>44685</v>
      </c>
      <c r="H178" s="26" t="s">
        <v>204</v>
      </c>
      <c r="I178" s="83">
        <v>402.9</v>
      </c>
      <c r="J178" s="30">
        <v>0</v>
      </c>
      <c r="K178" s="58">
        <f t="shared" ref="K178:K188" si="20">I178-J178</f>
        <v>402.9</v>
      </c>
    </row>
    <row r="179" spans="2:11" ht="14.25" x14ac:dyDescent="0.2">
      <c r="B179" s="217">
        <v>1490002</v>
      </c>
      <c r="C179" s="56" t="s">
        <v>222</v>
      </c>
      <c r="D179" s="132" t="s">
        <v>322</v>
      </c>
      <c r="E179" s="20"/>
      <c r="F179" s="136">
        <v>708</v>
      </c>
      <c r="G179" s="237">
        <v>44685</v>
      </c>
      <c r="H179" s="26" t="s">
        <v>204</v>
      </c>
      <c r="I179" s="83">
        <v>402.9</v>
      </c>
      <c r="J179" s="30">
        <v>0</v>
      </c>
      <c r="K179" s="58">
        <f t="shared" si="20"/>
        <v>402.9</v>
      </c>
    </row>
    <row r="180" spans="2:11" ht="14.25" x14ac:dyDescent="0.2">
      <c r="B180" s="218">
        <v>1490002</v>
      </c>
      <c r="C180" s="56" t="s">
        <v>223</v>
      </c>
      <c r="D180" s="132" t="s">
        <v>322</v>
      </c>
      <c r="E180" s="20"/>
      <c r="F180" s="136">
        <v>764</v>
      </c>
      <c r="G180" s="237">
        <v>44690</v>
      </c>
      <c r="H180" s="26" t="s">
        <v>204</v>
      </c>
      <c r="I180" s="83">
        <v>402.9</v>
      </c>
      <c r="J180" s="30">
        <v>0</v>
      </c>
      <c r="K180" s="58">
        <f t="shared" si="20"/>
        <v>402.9</v>
      </c>
    </row>
    <row r="181" spans="2:11" ht="14.25" x14ac:dyDescent="0.2">
      <c r="B181" s="218">
        <v>1490002</v>
      </c>
      <c r="C181" s="56" t="s">
        <v>224</v>
      </c>
      <c r="D181" s="132" t="s">
        <v>322</v>
      </c>
      <c r="E181" s="20"/>
      <c r="F181" s="136">
        <v>806</v>
      </c>
      <c r="G181" s="237">
        <v>44698</v>
      </c>
      <c r="H181" s="26" t="s">
        <v>204</v>
      </c>
      <c r="I181" s="83">
        <v>402.9</v>
      </c>
      <c r="J181" s="30">
        <v>0</v>
      </c>
      <c r="K181" s="58">
        <f t="shared" si="20"/>
        <v>402.9</v>
      </c>
    </row>
    <row r="182" spans="2:11" ht="14.25" x14ac:dyDescent="0.2">
      <c r="B182" s="253">
        <v>1490002</v>
      </c>
      <c r="C182" s="148" t="s">
        <v>225</v>
      </c>
      <c r="D182" s="132" t="s">
        <v>322</v>
      </c>
      <c r="E182" s="190"/>
      <c r="F182" s="166">
        <v>893</v>
      </c>
      <c r="G182" s="246">
        <v>44713</v>
      </c>
      <c r="H182" s="26" t="s">
        <v>204</v>
      </c>
      <c r="I182" s="191">
        <v>992.9</v>
      </c>
      <c r="J182" s="30">
        <v>0</v>
      </c>
      <c r="K182" s="58">
        <f t="shared" si="20"/>
        <v>992.9</v>
      </c>
    </row>
    <row r="183" spans="2:11" ht="14.25" x14ac:dyDescent="0.2">
      <c r="B183" s="254">
        <v>1490002</v>
      </c>
      <c r="C183" s="148" t="s">
        <v>226</v>
      </c>
      <c r="D183" s="132" t="s">
        <v>322</v>
      </c>
      <c r="E183" s="190"/>
      <c r="F183" s="166">
        <v>894</v>
      </c>
      <c r="G183" s="246">
        <v>44713</v>
      </c>
      <c r="H183" s="26" t="s">
        <v>204</v>
      </c>
      <c r="I183" s="191">
        <v>164.5</v>
      </c>
      <c r="J183" s="30">
        <v>0</v>
      </c>
      <c r="K183" s="58">
        <f t="shared" si="20"/>
        <v>164.5</v>
      </c>
    </row>
    <row r="184" spans="2:11" ht="14.25" x14ac:dyDescent="0.2">
      <c r="B184" s="217">
        <v>1490002</v>
      </c>
      <c r="C184" s="56" t="s">
        <v>227</v>
      </c>
      <c r="D184" s="132" t="s">
        <v>322</v>
      </c>
      <c r="E184" s="20"/>
      <c r="F184" s="136">
        <v>906</v>
      </c>
      <c r="G184" s="237">
        <v>44715</v>
      </c>
      <c r="H184" s="27" t="s">
        <v>203</v>
      </c>
      <c r="I184" s="83">
        <v>413.7</v>
      </c>
      <c r="J184" s="80">
        <v>0</v>
      </c>
      <c r="K184" s="58">
        <f t="shared" si="20"/>
        <v>413.7</v>
      </c>
    </row>
    <row r="185" spans="2:11" ht="14.25" x14ac:dyDescent="0.2">
      <c r="B185" s="218">
        <v>1490002</v>
      </c>
      <c r="C185" s="56" t="s">
        <v>228</v>
      </c>
      <c r="D185" s="132" t="s">
        <v>322</v>
      </c>
      <c r="E185" s="20"/>
      <c r="F185" s="136">
        <v>993</v>
      </c>
      <c r="G185" s="237">
        <v>44722</v>
      </c>
      <c r="H185" s="26" t="s">
        <v>204</v>
      </c>
      <c r="I185" s="83">
        <v>164.5</v>
      </c>
      <c r="J185" s="30">
        <v>0</v>
      </c>
      <c r="K185" s="58">
        <f t="shared" si="20"/>
        <v>164.5</v>
      </c>
    </row>
    <row r="186" spans="2:11" ht="14.25" x14ac:dyDescent="0.2">
      <c r="B186" s="217">
        <v>1490002</v>
      </c>
      <c r="C186" s="56" t="s">
        <v>229</v>
      </c>
      <c r="D186" s="132" t="s">
        <v>322</v>
      </c>
      <c r="E186" s="20"/>
      <c r="F186" s="136">
        <v>995</v>
      </c>
      <c r="G186" s="237">
        <v>44727</v>
      </c>
      <c r="H186" s="27" t="s">
        <v>203</v>
      </c>
      <c r="I186" s="83">
        <v>681.9</v>
      </c>
      <c r="J186" s="80">
        <v>0</v>
      </c>
      <c r="K186" s="58">
        <f t="shared" si="20"/>
        <v>681.9</v>
      </c>
    </row>
    <row r="187" spans="2:11" ht="15" thickBot="1" x14ac:dyDescent="0.25">
      <c r="B187" s="118">
        <v>1490002</v>
      </c>
      <c r="C187" s="56" t="s">
        <v>230</v>
      </c>
      <c r="D187" s="132" t="s">
        <v>322</v>
      </c>
      <c r="E187" s="20"/>
      <c r="F187" s="136">
        <v>1005</v>
      </c>
      <c r="G187" s="237">
        <v>44727</v>
      </c>
      <c r="H187" s="26" t="s">
        <v>204</v>
      </c>
      <c r="I187" s="83">
        <v>164.5</v>
      </c>
      <c r="J187" s="30">
        <v>0</v>
      </c>
      <c r="K187" s="31">
        <f t="shared" si="20"/>
        <v>164.5</v>
      </c>
    </row>
    <row r="188" spans="2:11" ht="17.25" thickTop="1" thickBot="1" x14ac:dyDescent="0.3">
      <c r="B188" s="64"/>
      <c r="C188" s="67"/>
      <c r="D188" s="65"/>
      <c r="E188" s="66" t="s">
        <v>4</v>
      </c>
      <c r="F188" s="121"/>
      <c r="G188" s="67"/>
      <c r="H188" s="68" t="s">
        <v>3</v>
      </c>
      <c r="I188" s="104">
        <f>SUM(I177:I187)</f>
        <v>4615.3</v>
      </c>
      <c r="J188" s="105">
        <v>0</v>
      </c>
      <c r="K188" s="71">
        <f t="shared" si="20"/>
        <v>4615.3</v>
      </c>
    </row>
    <row r="189" spans="2:11" ht="16.5" thickTop="1" thickBot="1" x14ac:dyDescent="0.25">
      <c r="B189" s="13"/>
      <c r="C189" s="186"/>
      <c r="D189" s="13"/>
      <c r="E189" s="13"/>
      <c r="F189" s="186"/>
      <c r="G189" s="186"/>
      <c r="H189" s="13"/>
      <c r="I189" s="13"/>
      <c r="J189" s="13"/>
      <c r="K189" s="187"/>
    </row>
    <row r="190" spans="2:11" ht="15.75" thickTop="1" thickBot="1" x14ac:dyDescent="0.25">
      <c r="B190" s="44" t="s">
        <v>196</v>
      </c>
      <c r="C190" s="45" t="s">
        <v>197</v>
      </c>
      <c r="D190" s="131" t="s">
        <v>198</v>
      </c>
      <c r="E190" s="45" t="s">
        <v>0</v>
      </c>
      <c r="F190" s="45" t="s">
        <v>199</v>
      </c>
      <c r="G190" s="45" t="s">
        <v>200</v>
      </c>
      <c r="H190" s="46" t="s">
        <v>201</v>
      </c>
      <c r="I190" s="45" t="s">
        <v>1</v>
      </c>
      <c r="J190" s="149" t="s">
        <v>63</v>
      </c>
      <c r="K190" s="150" t="s">
        <v>202</v>
      </c>
    </row>
    <row r="191" spans="2:11" ht="15" thickTop="1" x14ac:dyDescent="0.2">
      <c r="B191" s="217">
        <v>1490002</v>
      </c>
      <c r="C191" s="56" t="s">
        <v>232</v>
      </c>
      <c r="D191" s="132" t="s">
        <v>323</v>
      </c>
      <c r="E191" s="23" t="s">
        <v>231</v>
      </c>
      <c r="F191" s="136">
        <v>845</v>
      </c>
      <c r="G191" s="237">
        <v>44701</v>
      </c>
      <c r="H191" s="27" t="s">
        <v>204</v>
      </c>
      <c r="I191" s="92">
        <v>402.9</v>
      </c>
      <c r="J191" s="80">
        <v>0</v>
      </c>
      <c r="K191" s="91">
        <f>I191-J191</f>
        <v>402.9</v>
      </c>
    </row>
    <row r="192" spans="2:11" ht="16.5" thickBot="1" x14ac:dyDescent="0.3">
      <c r="B192" s="220">
        <v>1490002</v>
      </c>
      <c r="C192" s="75" t="s">
        <v>233</v>
      </c>
      <c r="D192" s="132" t="s">
        <v>323</v>
      </c>
      <c r="E192" s="273"/>
      <c r="F192" s="137">
        <v>846</v>
      </c>
      <c r="G192" s="270">
        <v>44701</v>
      </c>
      <c r="H192" s="78" t="s">
        <v>203</v>
      </c>
      <c r="I192" s="93">
        <v>402.9</v>
      </c>
      <c r="J192" s="81">
        <v>402.9</v>
      </c>
      <c r="K192" s="95">
        <f t="shared" ref="K192:K193" si="21">I192-J192</f>
        <v>0</v>
      </c>
    </row>
    <row r="193" spans="2:11" ht="17.25" thickTop="1" thickBot="1" x14ac:dyDescent="0.3">
      <c r="B193" s="64"/>
      <c r="C193" s="67"/>
      <c r="D193" s="65"/>
      <c r="E193" s="66" t="s">
        <v>231</v>
      </c>
      <c r="F193" s="121"/>
      <c r="G193" s="67"/>
      <c r="H193" s="68" t="s">
        <v>3</v>
      </c>
      <c r="I193" s="68">
        <f>SUM(I191:I192)</f>
        <v>805.8</v>
      </c>
      <c r="J193" s="267">
        <f>SUM(J191:J192)</f>
        <v>402.9</v>
      </c>
      <c r="K193" s="96">
        <f t="shared" si="21"/>
        <v>402.9</v>
      </c>
    </row>
    <row r="194" spans="2:11" ht="16.5" thickTop="1" thickBot="1" x14ac:dyDescent="0.25">
      <c r="B194" s="13"/>
      <c r="C194" s="186"/>
      <c r="D194" s="13"/>
      <c r="E194" s="13"/>
      <c r="F194" s="186"/>
      <c r="G194" s="186"/>
      <c r="H194" s="13"/>
      <c r="I194" s="13"/>
      <c r="J194" s="13"/>
      <c r="K194" s="187"/>
    </row>
    <row r="195" spans="2:11" s="346" customFormat="1" ht="15.75" thickTop="1" thickBot="1" x14ac:dyDescent="0.25">
      <c r="B195" s="44" t="s">
        <v>196</v>
      </c>
      <c r="C195" s="45" t="s">
        <v>197</v>
      </c>
      <c r="D195" s="131" t="s">
        <v>198</v>
      </c>
      <c r="E195" s="45" t="s">
        <v>0</v>
      </c>
      <c r="F195" s="45" t="s">
        <v>199</v>
      </c>
      <c r="G195" s="45" t="s">
        <v>200</v>
      </c>
      <c r="H195" s="46" t="s">
        <v>201</v>
      </c>
      <c r="I195" s="45" t="s">
        <v>1</v>
      </c>
      <c r="J195" s="149" t="s">
        <v>63</v>
      </c>
      <c r="K195" s="150" t="s">
        <v>202</v>
      </c>
    </row>
    <row r="196" spans="2:11" s="346" customFormat="1" ht="15.75" thickTop="1" thickBot="1" x14ac:dyDescent="0.25">
      <c r="B196" s="405">
        <v>1490002</v>
      </c>
      <c r="C196" s="406" t="s">
        <v>235</v>
      </c>
      <c r="D196" s="407" t="s">
        <v>324</v>
      </c>
      <c r="E196" s="408" t="s">
        <v>344</v>
      </c>
      <c r="F196" s="409">
        <v>1079</v>
      </c>
      <c r="G196" s="410">
        <v>44742</v>
      </c>
      <c r="H196" s="411" t="s">
        <v>204</v>
      </c>
      <c r="I196" s="412">
        <v>822.75</v>
      </c>
      <c r="J196" s="197">
        <v>0</v>
      </c>
      <c r="K196" s="413">
        <f>I196-J196</f>
        <v>822.75</v>
      </c>
    </row>
    <row r="197" spans="2:11" s="346" customFormat="1" ht="17.25" thickTop="1" thickBot="1" x14ac:dyDescent="0.25">
      <c r="B197" s="384"/>
      <c r="C197" s="385"/>
      <c r="D197" s="386"/>
      <c r="E197" s="402" t="s">
        <v>344</v>
      </c>
      <c r="F197" s="387"/>
      <c r="G197" s="385"/>
      <c r="H197" s="68" t="s">
        <v>3</v>
      </c>
      <c r="I197" s="388">
        <f>SUM(I196)</f>
        <v>822.75</v>
      </c>
      <c r="J197" s="403">
        <v>0</v>
      </c>
      <c r="K197" s="404">
        <f>SUM(K196)</f>
        <v>822.75</v>
      </c>
    </row>
    <row r="198" spans="2:11" s="346" customFormat="1" ht="16.5" thickTop="1" thickBot="1" x14ac:dyDescent="0.25">
      <c r="B198" s="397"/>
      <c r="C198" s="398"/>
      <c r="D198" s="399"/>
      <c r="E198" s="399"/>
      <c r="F198" s="398"/>
      <c r="G198" s="398"/>
      <c r="H198" s="399"/>
      <c r="I198" s="399"/>
      <c r="J198" s="400"/>
      <c r="K198" s="32"/>
    </row>
    <row r="199" spans="2:11" ht="15.75" thickTop="1" thickBot="1" x14ac:dyDescent="0.25">
      <c r="B199" s="44" t="s">
        <v>196</v>
      </c>
      <c r="C199" s="45" t="s">
        <v>197</v>
      </c>
      <c r="D199" s="131" t="s">
        <v>198</v>
      </c>
      <c r="E199" s="45" t="s">
        <v>0</v>
      </c>
      <c r="F199" s="45" t="s">
        <v>199</v>
      </c>
      <c r="G199" s="45" t="s">
        <v>200</v>
      </c>
      <c r="H199" s="46" t="s">
        <v>201</v>
      </c>
      <c r="I199" s="45" t="s">
        <v>1</v>
      </c>
      <c r="J199" s="149" t="s">
        <v>63</v>
      </c>
      <c r="K199" s="150" t="s">
        <v>202</v>
      </c>
    </row>
    <row r="200" spans="2:11" ht="15.75" thickTop="1" thickBot="1" x14ac:dyDescent="0.25">
      <c r="B200" s="220">
        <v>1490002</v>
      </c>
      <c r="C200" s="75" t="s">
        <v>235</v>
      </c>
      <c r="D200" s="128" t="s">
        <v>324</v>
      </c>
      <c r="E200" s="274" t="s">
        <v>234</v>
      </c>
      <c r="F200" s="120">
        <v>558</v>
      </c>
      <c r="G200" s="275">
        <v>44659</v>
      </c>
      <c r="H200" s="276" t="s">
        <v>204</v>
      </c>
      <c r="I200" s="93">
        <v>73.5</v>
      </c>
      <c r="J200" s="98">
        <v>0</v>
      </c>
      <c r="K200" s="95">
        <f>I200-J200</f>
        <v>73.5</v>
      </c>
    </row>
    <row r="201" spans="2:11" ht="17.25" thickTop="1" thickBot="1" x14ac:dyDescent="0.25">
      <c r="B201" s="64"/>
      <c r="C201" s="67"/>
      <c r="D201" s="65"/>
      <c r="E201" s="66" t="s">
        <v>234</v>
      </c>
      <c r="F201" s="121"/>
      <c r="G201" s="67"/>
      <c r="H201" s="68" t="s">
        <v>3</v>
      </c>
      <c r="I201" s="68">
        <v>73.5</v>
      </c>
      <c r="J201" s="197">
        <v>0</v>
      </c>
      <c r="K201" s="277">
        <f>SUM(K200)</f>
        <v>73.5</v>
      </c>
    </row>
    <row r="202" spans="2:11" ht="16.5" thickTop="1" thickBot="1" x14ac:dyDescent="0.25">
      <c r="B202" s="13"/>
      <c r="C202" s="186"/>
      <c r="D202" s="13"/>
      <c r="E202" s="13"/>
      <c r="F202" s="186"/>
      <c r="G202" s="186"/>
      <c r="H202" s="13"/>
      <c r="I202" s="13"/>
      <c r="J202" s="13"/>
      <c r="K202" s="187"/>
    </row>
    <row r="203" spans="2:11" ht="15.75" thickTop="1" thickBot="1" x14ac:dyDescent="0.25">
      <c r="B203" s="44" t="s">
        <v>196</v>
      </c>
      <c r="C203" s="45" t="s">
        <v>197</v>
      </c>
      <c r="D203" s="131" t="s">
        <v>198</v>
      </c>
      <c r="E203" s="45" t="s">
        <v>0</v>
      </c>
      <c r="F203" s="45" t="s">
        <v>199</v>
      </c>
      <c r="G203" s="45" t="s">
        <v>200</v>
      </c>
      <c r="H203" s="46" t="s">
        <v>201</v>
      </c>
      <c r="I203" s="45" t="s">
        <v>1</v>
      </c>
      <c r="J203" s="149" t="s">
        <v>63</v>
      </c>
      <c r="K203" s="150" t="s">
        <v>202</v>
      </c>
    </row>
    <row r="204" spans="2:11" ht="15" thickTop="1" x14ac:dyDescent="0.2">
      <c r="B204" s="218">
        <v>1490002</v>
      </c>
      <c r="C204" s="56" t="s">
        <v>236</v>
      </c>
      <c r="D204" s="132" t="s">
        <v>303</v>
      </c>
      <c r="E204" s="23" t="s">
        <v>5</v>
      </c>
      <c r="F204" s="136">
        <v>698</v>
      </c>
      <c r="G204" s="237">
        <v>44685</v>
      </c>
      <c r="H204" s="26" t="s">
        <v>204</v>
      </c>
      <c r="I204" s="83">
        <v>402.9</v>
      </c>
      <c r="J204" s="90">
        <v>0</v>
      </c>
      <c r="K204" s="91">
        <f>I204-J204</f>
        <v>402.9</v>
      </c>
    </row>
    <row r="205" spans="2:11" ht="14.25" x14ac:dyDescent="0.2">
      <c r="B205" s="217">
        <v>1490002</v>
      </c>
      <c r="C205" s="56" t="s">
        <v>237</v>
      </c>
      <c r="D205" s="132" t="s">
        <v>303</v>
      </c>
      <c r="E205" s="20"/>
      <c r="F205" s="136">
        <v>703</v>
      </c>
      <c r="G205" s="237">
        <v>44685</v>
      </c>
      <c r="H205" s="27" t="s">
        <v>204</v>
      </c>
      <c r="I205" s="83">
        <v>402.9</v>
      </c>
      <c r="J205" s="31">
        <v>0</v>
      </c>
      <c r="K205" s="91">
        <f t="shared" ref="K205:K209" si="22">I205-J205</f>
        <v>402.9</v>
      </c>
    </row>
    <row r="206" spans="2:11" ht="14.25" x14ac:dyDescent="0.2">
      <c r="B206" s="218">
        <v>1490002</v>
      </c>
      <c r="C206" s="56" t="s">
        <v>238</v>
      </c>
      <c r="D206" s="132" t="s">
        <v>303</v>
      </c>
      <c r="E206" s="20"/>
      <c r="F206" s="136">
        <v>765</v>
      </c>
      <c r="G206" s="237">
        <v>44690</v>
      </c>
      <c r="H206" s="26" t="s">
        <v>204</v>
      </c>
      <c r="I206" s="83">
        <v>402.9</v>
      </c>
      <c r="J206" s="90">
        <v>0</v>
      </c>
      <c r="K206" s="91">
        <f t="shared" si="22"/>
        <v>402.9</v>
      </c>
    </row>
    <row r="207" spans="2:11" ht="14.25" x14ac:dyDescent="0.2">
      <c r="B207" s="217">
        <v>1490002</v>
      </c>
      <c r="C207" s="56" t="s">
        <v>239</v>
      </c>
      <c r="D207" s="132" t="s">
        <v>303</v>
      </c>
      <c r="E207" s="20"/>
      <c r="F207" s="136">
        <v>790</v>
      </c>
      <c r="G207" s="237">
        <v>44693</v>
      </c>
      <c r="H207" s="27" t="s">
        <v>203</v>
      </c>
      <c r="I207" s="83">
        <v>402.9</v>
      </c>
      <c r="J207" s="90">
        <v>0</v>
      </c>
      <c r="K207" s="91">
        <f t="shared" si="22"/>
        <v>402.9</v>
      </c>
    </row>
    <row r="208" spans="2:11" ht="15.75" thickBot="1" x14ac:dyDescent="0.3">
      <c r="B208" s="220">
        <v>1490002</v>
      </c>
      <c r="C208" s="75" t="s">
        <v>240</v>
      </c>
      <c r="D208" s="132" t="s">
        <v>303</v>
      </c>
      <c r="E208" s="278"/>
      <c r="F208" s="137">
        <v>843</v>
      </c>
      <c r="G208" s="270">
        <v>44701</v>
      </c>
      <c r="H208" s="78" t="s">
        <v>203</v>
      </c>
      <c r="I208" s="84">
        <v>402.9</v>
      </c>
      <c r="J208" s="81">
        <v>402.9</v>
      </c>
      <c r="K208" s="95">
        <f t="shared" si="22"/>
        <v>0</v>
      </c>
    </row>
    <row r="209" spans="2:11" ht="17.25" thickTop="1" thickBot="1" x14ac:dyDescent="0.3">
      <c r="B209" s="64"/>
      <c r="C209" s="67"/>
      <c r="D209" s="65"/>
      <c r="E209" s="66" t="s">
        <v>343</v>
      </c>
      <c r="F209" s="121"/>
      <c r="G209" s="67"/>
      <c r="H209" s="68" t="s">
        <v>3</v>
      </c>
      <c r="I209" s="104">
        <f>SUM(I204:I208)</f>
        <v>2014.5</v>
      </c>
      <c r="J209" s="267">
        <f>SUM(J204:J208)</f>
        <v>402.9</v>
      </c>
      <c r="K209" s="96">
        <f t="shared" si="22"/>
        <v>1611.6</v>
      </c>
    </row>
    <row r="210" spans="2:11" ht="16.5" thickTop="1" thickBot="1" x14ac:dyDescent="0.25">
      <c r="B210" s="13"/>
      <c r="C210" s="186"/>
      <c r="D210" s="13"/>
      <c r="E210" s="13"/>
      <c r="F210" s="186"/>
      <c r="G210" s="186"/>
      <c r="H210" s="13"/>
      <c r="I210" s="13"/>
      <c r="J210" s="13"/>
      <c r="K210" s="187"/>
    </row>
    <row r="211" spans="2:11" ht="15.75" thickTop="1" thickBot="1" x14ac:dyDescent="0.25">
      <c r="B211" s="44" t="s">
        <v>196</v>
      </c>
      <c r="C211" s="45" t="s">
        <v>197</v>
      </c>
      <c r="D211" s="131" t="s">
        <v>198</v>
      </c>
      <c r="E211" s="45" t="s">
        <v>0</v>
      </c>
      <c r="F211" s="45" t="s">
        <v>199</v>
      </c>
      <c r="G211" s="45" t="s">
        <v>200</v>
      </c>
      <c r="H211" s="46" t="s">
        <v>201</v>
      </c>
      <c r="I211" s="45" t="s">
        <v>1</v>
      </c>
      <c r="J211" s="149" t="s">
        <v>63</v>
      </c>
      <c r="K211" s="150" t="s">
        <v>202</v>
      </c>
    </row>
    <row r="212" spans="2:11" ht="15" thickTop="1" x14ac:dyDescent="0.2">
      <c r="B212" s="217">
        <v>1490002</v>
      </c>
      <c r="C212" s="56" t="s">
        <v>241</v>
      </c>
      <c r="D212" s="126" t="s">
        <v>304</v>
      </c>
      <c r="E212" s="3" t="s">
        <v>6</v>
      </c>
      <c r="F212" s="123">
        <v>601</v>
      </c>
      <c r="G212" s="239">
        <v>44664</v>
      </c>
      <c r="H212" s="27" t="s">
        <v>203</v>
      </c>
      <c r="I212" s="92">
        <v>321.89999999999998</v>
      </c>
      <c r="J212" s="80">
        <v>0</v>
      </c>
      <c r="K212" s="58">
        <f>I212-J212</f>
        <v>321.89999999999998</v>
      </c>
    </row>
    <row r="213" spans="2:11" ht="15" thickBot="1" x14ac:dyDescent="0.25">
      <c r="B213" s="220">
        <v>1490002</v>
      </c>
      <c r="C213" s="75" t="s">
        <v>241</v>
      </c>
      <c r="D213" s="126" t="s">
        <v>304</v>
      </c>
      <c r="E213" s="124"/>
      <c r="F213" s="120">
        <v>784</v>
      </c>
      <c r="G213" s="275">
        <v>44692</v>
      </c>
      <c r="H213" s="276" t="s">
        <v>204</v>
      </c>
      <c r="I213" s="93">
        <v>23.8</v>
      </c>
      <c r="J213" s="94">
        <v>0</v>
      </c>
      <c r="K213" s="63">
        <f t="shared" ref="K213:K214" si="23">I213-J213</f>
        <v>23.8</v>
      </c>
    </row>
    <row r="214" spans="2:11" ht="17.25" thickTop="1" thickBot="1" x14ac:dyDescent="0.3">
      <c r="B214" s="64"/>
      <c r="C214" s="67"/>
      <c r="D214" s="65"/>
      <c r="E214" s="66" t="s">
        <v>6</v>
      </c>
      <c r="F214" s="121"/>
      <c r="G214" s="67"/>
      <c r="H214" s="68" t="s">
        <v>3</v>
      </c>
      <c r="I214" s="104">
        <f>SUM(I212:I213)</f>
        <v>345.7</v>
      </c>
      <c r="J214" s="279">
        <v>0</v>
      </c>
      <c r="K214" s="71">
        <f t="shared" si="23"/>
        <v>345.7</v>
      </c>
    </row>
    <row r="215" spans="2:11" ht="16.5" thickTop="1" thickBot="1" x14ac:dyDescent="0.25">
      <c r="B215" s="13"/>
      <c r="C215" s="186"/>
      <c r="D215" s="13"/>
      <c r="E215" s="13"/>
      <c r="F215" s="186"/>
      <c r="G215" s="186"/>
      <c r="H215" s="13"/>
      <c r="I215" s="13"/>
      <c r="J215" s="13"/>
      <c r="K215" s="187"/>
    </row>
    <row r="216" spans="2:11" ht="15.75" thickTop="1" thickBot="1" x14ac:dyDescent="0.25">
      <c r="B216" s="44" t="s">
        <v>196</v>
      </c>
      <c r="C216" s="45" t="s">
        <v>197</v>
      </c>
      <c r="D216" s="131" t="s">
        <v>198</v>
      </c>
      <c r="E216" s="45" t="s">
        <v>0</v>
      </c>
      <c r="F216" s="45" t="s">
        <v>199</v>
      </c>
      <c r="G216" s="45" t="s">
        <v>200</v>
      </c>
      <c r="H216" s="46" t="s">
        <v>201</v>
      </c>
      <c r="I216" s="45" t="s">
        <v>1</v>
      </c>
      <c r="J216" s="149" t="s">
        <v>63</v>
      </c>
      <c r="K216" s="150" t="s">
        <v>202</v>
      </c>
    </row>
    <row r="217" spans="2:11" ht="15.75" thickTop="1" thickBot="1" x14ac:dyDescent="0.25">
      <c r="B217" s="220">
        <v>1490002</v>
      </c>
      <c r="C217" s="75" t="s">
        <v>242</v>
      </c>
      <c r="D217" s="133" t="s">
        <v>305</v>
      </c>
      <c r="E217" s="286" t="s">
        <v>73</v>
      </c>
      <c r="F217" s="137">
        <v>597</v>
      </c>
      <c r="G217" s="270">
        <v>44664</v>
      </c>
      <c r="H217" s="276" t="s">
        <v>204</v>
      </c>
      <c r="I217" s="84">
        <v>440.7</v>
      </c>
      <c r="J217" s="94">
        <v>0</v>
      </c>
      <c r="K217" s="95">
        <f>I217-J217</f>
        <v>440.7</v>
      </c>
    </row>
    <row r="218" spans="2:11" ht="17.25" thickTop="1" thickBot="1" x14ac:dyDescent="0.3">
      <c r="B218" s="64"/>
      <c r="C218" s="67"/>
      <c r="D218" s="65"/>
      <c r="E218" s="66" t="s">
        <v>73</v>
      </c>
      <c r="F218" s="121"/>
      <c r="G218" s="67"/>
      <c r="H218" s="68" t="s">
        <v>3</v>
      </c>
      <c r="I218" s="68">
        <f>SUM(I217:I217)</f>
        <v>440.7</v>
      </c>
      <c r="J218" s="279">
        <v>0</v>
      </c>
      <c r="K218" s="228">
        <f>SUM(K217)</f>
        <v>440.7</v>
      </c>
    </row>
    <row r="219" spans="2:11" ht="17.25" thickTop="1" thickBot="1" x14ac:dyDescent="0.25">
      <c r="B219" s="280"/>
      <c r="C219" s="281"/>
      <c r="D219" s="280"/>
      <c r="E219" s="282"/>
      <c r="F219" s="283"/>
      <c r="G219" s="281"/>
      <c r="H219" s="284"/>
      <c r="I219" s="233"/>
      <c r="J219" s="280"/>
      <c r="K219" s="285"/>
    </row>
    <row r="220" spans="2:11" ht="15.75" thickTop="1" thickBot="1" x14ac:dyDescent="0.25">
      <c r="B220" s="44" t="s">
        <v>196</v>
      </c>
      <c r="C220" s="45" t="s">
        <v>197</v>
      </c>
      <c r="D220" s="131" t="s">
        <v>198</v>
      </c>
      <c r="E220" s="45" t="s">
        <v>0</v>
      </c>
      <c r="F220" s="45" t="s">
        <v>199</v>
      </c>
      <c r="G220" s="45" t="s">
        <v>200</v>
      </c>
      <c r="H220" s="46" t="s">
        <v>201</v>
      </c>
      <c r="I220" s="45" t="s">
        <v>1</v>
      </c>
      <c r="J220" s="149" t="s">
        <v>63</v>
      </c>
      <c r="K220" s="150" t="s">
        <v>202</v>
      </c>
    </row>
    <row r="221" spans="2:11" ht="15.75" thickTop="1" thickBot="1" x14ac:dyDescent="0.25">
      <c r="B221" s="220">
        <v>1490002</v>
      </c>
      <c r="C221" s="75" t="s">
        <v>243</v>
      </c>
      <c r="D221" s="128" t="s">
        <v>325</v>
      </c>
      <c r="E221" s="274"/>
      <c r="F221" s="120">
        <v>699</v>
      </c>
      <c r="G221" s="275">
        <v>44684</v>
      </c>
      <c r="H221" s="78" t="s">
        <v>203</v>
      </c>
      <c r="I221" s="93">
        <v>1412.75</v>
      </c>
      <c r="J221" s="287">
        <v>0</v>
      </c>
      <c r="K221" s="288">
        <f>I221-J221</f>
        <v>1412.75</v>
      </c>
    </row>
    <row r="222" spans="2:11" ht="17.25" thickTop="1" thickBot="1" x14ac:dyDescent="0.3">
      <c r="B222" s="64"/>
      <c r="C222" s="67"/>
      <c r="D222" s="65"/>
      <c r="E222" s="66" t="s">
        <v>244</v>
      </c>
      <c r="F222" s="121"/>
      <c r="G222" s="67"/>
      <c r="H222" s="68" t="s">
        <v>3</v>
      </c>
      <c r="I222" s="104">
        <v>1412.75</v>
      </c>
      <c r="J222" s="279">
        <v>0</v>
      </c>
      <c r="K222" s="96">
        <f>I222-J222</f>
        <v>1412.75</v>
      </c>
    </row>
    <row r="223" spans="2:11" ht="17.25" thickTop="1" thickBot="1" x14ac:dyDescent="0.25">
      <c r="B223" s="280"/>
      <c r="C223" s="281"/>
      <c r="D223" s="280"/>
      <c r="E223" s="282"/>
      <c r="F223" s="283"/>
      <c r="G223" s="281"/>
      <c r="H223" s="284"/>
      <c r="I223" s="233"/>
      <c r="J223" s="280"/>
      <c r="K223" s="285"/>
    </row>
    <row r="224" spans="2:11" ht="15.75" thickTop="1" thickBot="1" x14ac:dyDescent="0.25">
      <c r="B224" s="44" t="s">
        <v>196</v>
      </c>
      <c r="C224" s="45" t="s">
        <v>197</v>
      </c>
      <c r="D224" s="131" t="s">
        <v>198</v>
      </c>
      <c r="E224" s="45" t="s">
        <v>0</v>
      </c>
      <c r="F224" s="45" t="s">
        <v>199</v>
      </c>
      <c r="G224" s="45" t="s">
        <v>200</v>
      </c>
      <c r="H224" s="46" t="s">
        <v>201</v>
      </c>
      <c r="I224" s="45" t="s">
        <v>1</v>
      </c>
      <c r="J224" s="149" t="s">
        <v>63</v>
      </c>
      <c r="K224" s="150" t="s">
        <v>202</v>
      </c>
    </row>
    <row r="225" spans="2:11" ht="15" thickTop="1" x14ac:dyDescent="0.2">
      <c r="B225" s="219">
        <v>1490002</v>
      </c>
      <c r="C225" s="55" t="s">
        <v>246</v>
      </c>
      <c r="D225" s="292" t="s">
        <v>326</v>
      </c>
      <c r="E225" s="293" t="s">
        <v>245</v>
      </c>
      <c r="F225" s="294">
        <v>602</v>
      </c>
      <c r="G225" s="295">
        <v>44664</v>
      </c>
      <c r="H225" s="296" t="s">
        <v>204</v>
      </c>
      <c r="I225" s="297">
        <v>313.8</v>
      </c>
      <c r="J225" s="43">
        <v>0</v>
      </c>
      <c r="K225" s="298">
        <f>I225-J225</f>
        <v>313.8</v>
      </c>
    </row>
    <row r="226" spans="2:11" ht="14.25" x14ac:dyDescent="0.2">
      <c r="B226" s="217">
        <v>1490002</v>
      </c>
      <c r="C226" s="56" t="s">
        <v>247</v>
      </c>
      <c r="D226" s="292" t="s">
        <v>326</v>
      </c>
      <c r="E226" s="10"/>
      <c r="F226" s="123">
        <v>630</v>
      </c>
      <c r="G226" s="239">
        <v>44673</v>
      </c>
      <c r="H226" s="79" t="s">
        <v>204</v>
      </c>
      <c r="I226" s="289">
        <v>526.79999999999995</v>
      </c>
      <c r="J226" s="31">
        <v>0</v>
      </c>
      <c r="K226" s="291">
        <f t="shared" ref="K226:K237" si="24">I226-J226</f>
        <v>526.79999999999995</v>
      </c>
    </row>
    <row r="227" spans="2:11" ht="14.25" x14ac:dyDescent="0.2">
      <c r="B227" s="217">
        <v>1490002</v>
      </c>
      <c r="C227" s="56" t="s">
        <v>248</v>
      </c>
      <c r="D227" s="292" t="s">
        <v>326</v>
      </c>
      <c r="E227" s="10"/>
      <c r="F227" s="123">
        <v>650</v>
      </c>
      <c r="G227" s="239">
        <v>44679</v>
      </c>
      <c r="H227" s="79" t="s">
        <v>204</v>
      </c>
      <c r="I227" s="289">
        <v>1287.75</v>
      </c>
      <c r="J227" s="31">
        <v>0</v>
      </c>
      <c r="K227" s="291">
        <f t="shared" si="24"/>
        <v>1287.75</v>
      </c>
    </row>
    <row r="228" spans="2:11" ht="14.25" x14ac:dyDescent="0.2">
      <c r="B228" s="218">
        <v>1490002</v>
      </c>
      <c r="C228" s="56" t="s">
        <v>249</v>
      </c>
      <c r="D228" s="292" t="s">
        <v>326</v>
      </c>
      <c r="E228" s="9"/>
      <c r="F228" s="118">
        <v>659</v>
      </c>
      <c r="G228" s="238">
        <v>44679</v>
      </c>
      <c r="H228" s="79" t="s">
        <v>204</v>
      </c>
      <c r="I228" s="290">
        <v>123.9</v>
      </c>
      <c r="J228" s="90">
        <v>0</v>
      </c>
      <c r="K228" s="291">
        <f t="shared" si="24"/>
        <v>123.9</v>
      </c>
    </row>
    <row r="229" spans="2:11" ht="14.25" x14ac:dyDescent="0.2">
      <c r="B229" s="217">
        <v>1490002</v>
      </c>
      <c r="C229" s="56" t="s">
        <v>250</v>
      </c>
      <c r="D229" s="292" t="s">
        <v>326</v>
      </c>
      <c r="E229" s="10"/>
      <c r="F229" s="123">
        <v>660</v>
      </c>
      <c r="G229" s="239">
        <v>44679</v>
      </c>
      <c r="H229" s="27" t="s">
        <v>203</v>
      </c>
      <c r="I229" s="289">
        <v>3048.8</v>
      </c>
      <c r="J229" s="90">
        <v>0</v>
      </c>
      <c r="K229" s="291">
        <f t="shared" si="24"/>
        <v>3048.8</v>
      </c>
    </row>
    <row r="230" spans="2:11" ht="14.25" x14ac:dyDescent="0.2">
      <c r="B230" s="218">
        <v>1490002</v>
      </c>
      <c r="C230" s="56" t="s">
        <v>251</v>
      </c>
      <c r="D230" s="292" t="s">
        <v>326</v>
      </c>
      <c r="E230" s="9"/>
      <c r="F230" s="118">
        <v>850</v>
      </c>
      <c r="G230" s="238">
        <v>44701</v>
      </c>
      <c r="H230" s="236" t="s">
        <v>204</v>
      </c>
      <c r="I230" s="290">
        <v>1412.75</v>
      </c>
      <c r="J230" s="90">
        <v>0</v>
      </c>
      <c r="K230" s="291">
        <f t="shared" si="24"/>
        <v>1412.75</v>
      </c>
    </row>
    <row r="231" spans="2:11" ht="14.25" x14ac:dyDescent="0.2">
      <c r="B231" s="217">
        <v>1490002</v>
      </c>
      <c r="C231" s="56" t="s">
        <v>252</v>
      </c>
      <c r="D231" s="292" t="s">
        <v>326</v>
      </c>
      <c r="E231" s="10"/>
      <c r="F231" s="123">
        <v>881</v>
      </c>
      <c r="G231" s="239">
        <v>44708</v>
      </c>
      <c r="H231" s="236" t="s">
        <v>204</v>
      </c>
      <c r="I231" s="289">
        <v>681.9</v>
      </c>
      <c r="J231" s="31">
        <v>0</v>
      </c>
      <c r="K231" s="291">
        <f t="shared" si="24"/>
        <v>681.9</v>
      </c>
    </row>
    <row r="232" spans="2:11" ht="14.25" x14ac:dyDescent="0.2">
      <c r="B232" s="218">
        <v>1490002</v>
      </c>
      <c r="C232" s="56" t="s">
        <v>225</v>
      </c>
      <c r="D232" s="292" t="s">
        <v>326</v>
      </c>
      <c r="E232" s="9"/>
      <c r="F232" s="118">
        <v>965</v>
      </c>
      <c r="G232" s="238">
        <v>44718</v>
      </c>
      <c r="H232" s="236" t="s">
        <v>204</v>
      </c>
      <c r="I232" s="290">
        <v>123.9</v>
      </c>
      <c r="J232" s="90">
        <v>0</v>
      </c>
      <c r="K232" s="291">
        <f t="shared" si="24"/>
        <v>123.9</v>
      </c>
    </row>
    <row r="233" spans="2:11" ht="14.25" x14ac:dyDescent="0.2">
      <c r="B233" s="217">
        <v>1490002</v>
      </c>
      <c r="C233" s="56" t="s">
        <v>253</v>
      </c>
      <c r="D233" s="292" t="s">
        <v>326</v>
      </c>
      <c r="E233" s="10"/>
      <c r="F233" s="123">
        <v>966</v>
      </c>
      <c r="G233" s="239">
        <v>44718</v>
      </c>
      <c r="H233" s="236" t="s">
        <v>204</v>
      </c>
      <c r="I233" s="289">
        <v>123.9</v>
      </c>
      <c r="J233" s="31">
        <v>0</v>
      </c>
      <c r="K233" s="291">
        <f t="shared" si="24"/>
        <v>123.9</v>
      </c>
    </row>
    <row r="234" spans="2:11" ht="14.25" x14ac:dyDescent="0.2">
      <c r="B234" s="118">
        <v>1490002</v>
      </c>
      <c r="C234" s="56" t="s">
        <v>254</v>
      </c>
      <c r="D234" s="126" t="s">
        <v>326</v>
      </c>
      <c r="E234" s="9"/>
      <c r="F234" s="118">
        <v>991</v>
      </c>
      <c r="G234" s="238">
        <v>44722</v>
      </c>
      <c r="H234" s="236" t="s">
        <v>204</v>
      </c>
      <c r="I234" s="89">
        <v>822.75</v>
      </c>
      <c r="J234" s="90">
        <v>0</v>
      </c>
      <c r="K234" s="31">
        <f t="shared" si="24"/>
        <v>822.75</v>
      </c>
    </row>
    <row r="235" spans="2:11" s="346" customFormat="1" ht="14.25" x14ac:dyDescent="0.2">
      <c r="B235" s="118">
        <v>1490002</v>
      </c>
      <c r="C235" s="56" t="s">
        <v>341</v>
      </c>
      <c r="D235" s="126" t="s">
        <v>326</v>
      </c>
      <c r="E235" s="9"/>
      <c r="F235" s="118">
        <v>1078</v>
      </c>
      <c r="G235" s="238">
        <v>44742</v>
      </c>
      <c r="H235" s="236" t="s">
        <v>204</v>
      </c>
      <c r="I235" s="89">
        <v>327.9</v>
      </c>
      <c r="J235" s="90">
        <v>0</v>
      </c>
      <c r="K235" s="31">
        <f t="shared" si="24"/>
        <v>327.9</v>
      </c>
    </row>
    <row r="236" spans="2:11" s="346" customFormat="1" ht="15" thickBot="1" x14ac:dyDescent="0.25">
      <c r="B236" s="118">
        <v>1490002</v>
      </c>
      <c r="C236" s="389" t="s">
        <v>342</v>
      </c>
      <c r="D236" s="126" t="s">
        <v>326</v>
      </c>
      <c r="E236" s="390"/>
      <c r="F236" s="391">
        <v>1081</v>
      </c>
      <c r="G236" s="392">
        <v>44742</v>
      </c>
      <c r="H236" s="393" t="s">
        <v>204</v>
      </c>
      <c r="I236" s="394">
        <v>747.75</v>
      </c>
      <c r="J236" s="395">
        <v>0</v>
      </c>
      <c r="K236" s="396">
        <f t="shared" si="24"/>
        <v>747.75</v>
      </c>
    </row>
    <row r="237" spans="2:11" ht="17.25" thickTop="1" thickBot="1" x14ac:dyDescent="0.3">
      <c r="B237" s="64"/>
      <c r="C237" s="67"/>
      <c r="D237" s="65"/>
      <c r="E237" s="66" t="s">
        <v>245</v>
      </c>
      <c r="F237" s="121"/>
      <c r="G237" s="67"/>
      <c r="H237" s="68" t="s">
        <v>3</v>
      </c>
      <c r="I237" s="68">
        <f>SUM(I225:I236)</f>
        <v>9541.9</v>
      </c>
      <c r="J237" s="279">
        <v>0</v>
      </c>
      <c r="K237" s="71">
        <f t="shared" si="24"/>
        <v>9541.9</v>
      </c>
    </row>
    <row r="238" spans="2:11" ht="16.5" thickTop="1" thickBot="1" x14ac:dyDescent="0.25">
      <c r="B238" s="13"/>
      <c r="C238" s="186"/>
      <c r="D238" s="13"/>
      <c r="E238" s="13"/>
      <c r="F238" s="186"/>
      <c r="G238" s="186"/>
      <c r="H238" s="13"/>
      <c r="I238" s="13"/>
      <c r="J238" s="13"/>
      <c r="K238" s="187"/>
    </row>
    <row r="239" spans="2:11" ht="15.75" thickTop="1" thickBot="1" x14ac:dyDescent="0.25">
      <c r="B239" s="44" t="s">
        <v>196</v>
      </c>
      <c r="C239" s="45" t="s">
        <v>197</v>
      </c>
      <c r="D239" s="131" t="s">
        <v>198</v>
      </c>
      <c r="E239" s="45" t="s">
        <v>0</v>
      </c>
      <c r="F239" s="45" t="s">
        <v>199</v>
      </c>
      <c r="G239" s="45" t="s">
        <v>200</v>
      </c>
      <c r="H239" s="46" t="s">
        <v>201</v>
      </c>
      <c r="I239" s="45" t="s">
        <v>1</v>
      </c>
      <c r="J239" s="149" t="s">
        <v>63</v>
      </c>
      <c r="K239" s="150" t="s">
        <v>202</v>
      </c>
    </row>
    <row r="240" spans="2:11" ht="15" thickTop="1" x14ac:dyDescent="0.2">
      <c r="B240" s="218">
        <v>1490002</v>
      </c>
      <c r="C240" s="56" t="s">
        <v>255</v>
      </c>
      <c r="D240" s="132" t="s">
        <v>307</v>
      </c>
      <c r="E240" s="23" t="s">
        <v>8</v>
      </c>
      <c r="F240" s="136">
        <v>690</v>
      </c>
      <c r="G240" s="237">
        <v>44684</v>
      </c>
      <c r="H240" s="236" t="s">
        <v>204</v>
      </c>
      <c r="I240" s="191">
        <v>1412.75</v>
      </c>
      <c r="J240" s="151">
        <v>0</v>
      </c>
      <c r="K240" s="300">
        <f>I240-J240</f>
        <v>1412.75</v>
      </c>
    </row>
    <row r="241" spans="2:11" ht="14.25" x14ac:dyDescent="0.2">
      <c r="B241" s="218">
        <v>1490002</v>
      </c>
      <c r="C241" s="56" t="s">
        <v>256</v>
      </c>
      <c r="D241" s="132" t="s">
        <v>307</v>
      </c>
      <c r="E241" s="20"/>
      <c r="F241" s="136">
        <v>805</v>
      </c>
      <c r="G241" s="237">
        <v>44697</v>
      </c>
      <c r="H241" s="236" t="s">
        <v>204</v>
      </c>
      <c r="I241" s="191">
        <v>822.75</v>
      </c>
      <c r="J241" s="299">
        <v>0</v>
      </c>
      <c r="K241" s="300">
        <f t="shared" ref="K241:K246" si="25">I241-J241</f>
        <v>822.75</v>
      </c>
    </row>
    <row r="242" spans="2:11" ht="14.25" x14ac:dyDescent="0.2">
      <c r="B242" s="218">
        <v>1490002</v>
      </c>
      <c r="C242" s="56" t="s">
        <v>257</v>
      </c>
      <c r="D242" s="132" t="s">
        <v>307</v>
      </c>
      <c r="E242" s="20"/>
      <c r="F242" s="136">
        <v>866</v>
      </c>
      <c r="G242" s="237">
        <v>44705</v>
      </c>
      <c r="H242" s="236" t="s">
        <v>204</v>
      </c>
      <c r="I242" s="191">
        <v>756.9</v>
      </c>
      <c r="J242" s="151">
        <v>0</v>
      </c>
      <c r="K242" s="300">
        <f t="shared" si="25"/>
        <v>756.9</v>
      </c>
    </row>
    <row r="243" spans="2:11" ht="14.25" x14ac:dyDescent="0.2">
      <c r="B243" s="217">
        <v>1490002</v>
      </c>
      <c r="C243" s="56" t="s">
        <v>258</v>
      </c>
      <c r="D243" s="132" t="s">
        <v>307</v>
      </c>
      <c r="E243" s="20"/>
      <c r="F243" s="136">
        <v>890</v>
      </c>
      <c r="G243" s="237">
        <v>44711</v>
      </c>
      <c r="H243" s="236" t="s">
        <v>204</v>
      </c>
      <c r="I243" s="191">
        <v>402.9</v>
      </c>
      <c r="J243" s="151">
        <v>0</v>
      </c>
      <c r="K243" s="300">
        <f t="shared" si="25"/>
        <v>402.9</v>
      </c>
    </row>
    <row r="244" spans="2:11" ht="14.25" x14ac:dyDescent="0.2">
      <c r="B244" s="220">
        <v>1490002</v>
      </c>
      <c r="C244" s="75" t="s">
        <v>259</v>
      </c>
      <c r="D244" s="133" t="s">
        <v>307</v>
      </c>
      <c r="E244" s="262"/>
      <c r="F244" s="263">
        <v>903</v>
      </c>
      <c r="G244" s="264">
        <v>44712</v>
      </c>
      <c r="H244" s="276" t="s">
        <v>204</v>
      </c>
      <c r="I244" s="196">
        <v>402.9</v>
      </c>
      <c r="J244" s="154">
        <v>0</v>
      </c>
      <c r="K244" s="301">
        <f t="shared" si="25"/>
        <v>402.9</v>
      </c>
    </row>
    <row r="245" spans="2:11" s="346" customFormat="1" ht="15" thickBot="1" x14ac:dyDescent="0.25">
      <c r="B245" s="220">
        <v>1490002</v>
      </c>
      <c r="C245" s="75" t="s">
        <v>340</v>
      </c>
      <c r="D245" s="133" t="s">
        <v>307</v>
      </c>
      <c r="E245" s="262"/>
      <c r="F245" s="263">
        <v>1080</v>
      </c>
      <c r="G245" s="264">
        <v>44742</v>
      </c>
      <c r="H245" s="276" t="s">
        <v>204</v>
      </c>
      <c r="I245" s="196">
        <v>327.9</v>
      </c>
      <c r="J245" s="154">
        <v>0</v>
      </c>
      <c r="K245" s="154">
        <f t="shared" si="25"/>
        <v>327.9</v>
      </c>
    </row>
    <row r="246" spans="2:11" ht="17.25" thickTop="1" thickBot="1" x14ac:dyDescent="0.3">
      <c r="B246" s="64"/>
      <c r="C246" s="67"/>
      <c r="D246" s="65"/>
      <c r="E246" s="66" t="s">
        <v>8</v>
      </c>
      <c r="F246" s="121"/>
      <c r="G246" s="67"/>
      <c r="H246" s="68" t="s">
        <v>3</v>
      </c>
      <c r="I246" s="68">
        <f>SUM(I240:I245)</f>
        <v>4126.1000000000004</v>
      </c>
      <c r="J246" s="302">
        <v>0</v>
      </c>
      <c r="K246" s="230">
        <f t="shared" si="25"/>
        <v>4126.1000000000004</v>
      </c>
    </row>
    <row r="247" spans="2:11" ht="16.5" thickTop="1" thickBot="1" x14ac:dyDescent="0.25">
      <c r="B247" s="13"/>
      <c r="C247" s="186"/>
      <c r="D247" s="13"/>
      <c r="E247" s="13"/>
      <c r="F247" s="186"/>
      <c r="G247" s="186"/>
      <c r="H247" s="13"/>
      <c r="I247" s="13"/>
      <c r="J247" s="13"/>
      <c r="K247" s="187"/>
    </row>
    <row r="248" spans="2:11" ht="15.75" thickTop="1" thickBot="1" x14ac:dyDescent="0.25">
      <c r="B248" s="44" t="s">
        <v>196</v>
      </c>
      <c r="C248" s="45" t="s">
        <v>197</v>
      </c>
      <c r="D248" s="131" t="s">
        <v>198</v>
      </c>
      <c r="E248" s="45" t="s">
        <v>0</v>
      </c>
      <c r="F248" s="45" t="s">
        <v>199</v>
      </c>
      <c r="G248" s="45" t="s">
        <v>200</v>
      </c>
      <c r="H248" s="46" t="s">
        <v>201</v>
      </c>
      <c r="I248" s="45" t="s">
        <v>1</v>
      </c>
      <c r="J248" s="149" t="s">
        <v>63</v>
      </c>
      <c r="K248" s="150" t="s">
        <v>202</v>
      </c>
    </row>
    <row r="249" spans="2:11" ht="15" thickTop="1" x14ac:dyDescent="0.2">
      <c r="B249" s="218">
        <v>1490002</v>
      </c>
      <c r="C249" s="56" t="s">
        <v>290</v>
      </c>
      <c r="D249" s="132" t="s">
        <v>327</v>
      </c>
      <c r="E249" s="23" t="s">
        <v>260</v>
      </c>
      <c r="F249" s="136">
        <v>638</v>
      </c>
      <c r="G249" s="237">
        <v>44677</v>
      </c>
      <c r="H249" s="74" t="s">
        <v>203</v>
      </c>
      <c r="I249" s="158">
        <v>394.68</v>
      </c>
      <c r="J249" s="30">
        <v>0</v>
      </c>
      <c r="K249" s="177">
        <f>I249-J249</f>
        <v>394.68</v>
      </c>
    </row>
    <row r="250" spans="2:11" ht="14.25" x14ac:dyDescent="0.2">
      <c r="B250" s="218">
        <v>1490002</v>
      </c>
      <c r="C250" s="56" t="s">
        <v>261</v>
      </c>
      <c r="D250" s="132" t="s">
        <v>327</v>
      </c>
      <c r="E250" s="234"/>
      <c r="F250" s="118">
        <v>696</v>
      </c>
      <c r="G250" s="238">
        <v>44684</v>
      </c>
      <c r="H250" s="74" t="s">
        <v>204</v>
      </c>
      <c r="I250" s="4">
        <v>258</v>
      </c>
      <c r="J250" s="30">
        <v>258</v>
      </c>
      <c r="K250" s="177">
        <f t="shared" ref="K250:K255" si="26">I250-J250</f>
        <v>0</v>
      </c>
    </row>
    <row r="251" spans="2:11" ht="14.25" x14ac:dyDescent="0.2">
      <c r="B251" s="217">
        <v>1490002</v>
      </c>
      <c r="C251" s="56" t="s">
        <v>262</v>
      </c>
      <c r="D251" s="132" t="s">
        <v>327</v>
      </c>
      <c r="E251" s="10"/>
      <c r="F251" s="123">
        <v>799</v>
      </c>
      <c r="G251" s="239">
        <v>44694</v>
      </c>
      <c r="H251" s="73" t="s">
        <v>204</v>
      </c>
      <c r="I251" s="8">
        <v>95.46</v>
      </c>
      <c r="J251" s="80">
        <v>0</v>
      </c>
      <c r="K251" s="177">
        <f t="shared" si="26"/>
        <v>95.46</v>
      </c>
    </row>
    <row r="252" spans="2:11" ht="14.25" x14ac:dyDescent="0.2">
      <c r="B252" s="218">
        <v>1490002</v>
      </c>
      <c r="C252" s="56" t="s">
        <v>263</v>
      </c>
      <c r="D252" s="132" t="s">
        <v>327</v>
      </c>
      <c r="E252" s="9"/>
      <c r="F252" s="118">
        <v>800</v>
      </c>
      <c r="G252" s="238">
        <v>44694</v>
      </c>
      <c r="H252" s="74" t="s">
        <v>204</v>
      </c>
      <c r="I252" s="4">
        <v>189.48</v>
      </c>
      <c r="J252" s="30">
        <v>0</v>
      </c>
      <c r="K252" s="177">
        <f t="shared" si="26"/>
        <v>189.48</v>
      </c>
    </row>
    <row r="253" spans="2:11" ht="14.25" x14ac:dyDescent="0.2">
      <c r="B253" s="217">
        <v>1490002</v>
      </c>
      <c r="C253" s="56" t="s">
        <v>264</v>
      </c>
      <c r="D253" s="132" t="s">
        <v>327</v>
      </c>
      <c r="E253" s="10"/>
      <c r="F253" s="123">
        <v>801</v>
      </c>
      <c r="G253" s="239">
        <v>44694</v>
      </c>
      <c r="H253" s="73" t="s">
        <v>203</v>
      </c>
      <c r="I253" s="8">
        <v>254.28</v>
      </c>
      <c r="J253" s="80">
        <v>0</v>
      </c>
      <c r="K253" s="177">
        <f t="shared" si="26"/>
        <v>254.28</v>
      </c>
    </row>
    <row r="254" spans="2:11" ht="15.75" thickBot="1" x14ac:dyDescent="0.3">
      <c r="B254" s="220">
        <v>1490002</v>
      </c>
      <c r="C254" s="75" t="s">
        <v>265</v>
      </c>
      <c r="D254" s="132" t="s">
        <v>327</v>
      </c>
      <c r="E254" s="303"/>
      <c r="F254" s="263">
        <v>904</v>
      </c>
      <c r="G254" s="264">
        <v>44713</v>
      </c>
      <c r="H254" s="304" t="s">
        <v>204</v>
      </c>
      <c r="I254" s="305">
        <v>123.9</v>
      </c>
      <c r="J254" s="154">
        <v>123.9</v>
      </c>
      <c r="K254" s="179">
        <f t="shared" si="26"/>
        <v>0</v>
      </c>
    </row>
    <row r="255" spans="2:11" ht="17.25" thickTop="1" thickBot="1" x14ac:dyDescent="0.3">
      <c r="B255" s="64"/>
      <c r="C255" s="67"/>
      <c r="D255" s="65"/>
      <c r="E255" s="66" t="s">
        <v>260</v>
      </c>
      <c r="F255" s="121"/>
      <c r="G255" s="67"/>
      <c r="H255" s="68" t="s">
        <v>3</v>
      </c>
      <c r="I255" s="68">
        <f>SUM(I249:I254)</f>
        <v>1315.8000000000002</v>
      </c>
      <c r="J255" s="267">
        <f>SUM(J249:J254)</f>
        <v>381.9</v>
      </c>
      <c r="K255" s="357">
        <f t="shared" si="26"/>
        <v>933.9000000000002</v>
      </c>
    </row>
    <row r="256" spans="2:11" ht="16.5" thickTop="1" thickBot="1" x14ac:dyDescent="0.25">
      <c r="B256" s="13"/>
      <c r="C256" s="186"/>
      <c r="D256" s="13"/>
      <c r="E256" s="13"/>
      <c r="F256" s="186"/>
      <c r="G256" s="186"/>
      <c r="H256" s="13"/>
      <c r="I256" s="13"/>
      <c r="J256" s="13"/>
      <c r="K256" s="187"/>
    </row>
    <row r="257" spans="2:11" ht="15.75" thickTop="1" thickBot="1" x14ac:dyDescent="0.25">
      <c r="B257" s="44" t="s">
        <v>196</v>
      </c>
      <c r="C257" s="45" t="s">
        <v>197</v>
      </c>
      <c r="D257" s="131" t="s">
        <v>198</v>
      </c>
      <c r="E257" s="45" t="s">
        <v>0</v>
      </c>
      <c r="F257" s="45" t="s">
        <v>199</v>
      </c>
      <c r="G257" s="45" t="s">
        <v>200</v>
      </c>
      <c r="H257" s="46" t="s">
        <v>201</v>
      </c>
      <c r="I257" s="45" t="s">
        <v>1</v>
      </c>
      <c r="J257" s="149" t="s">
        <v>63</v>
      </c>
      <c r="K257" s="150" t="s">
        <v>202</v>
      </c>
    </row>
    <row r="258" spans="2:11" ht="15" thickTop="1" x14ac:dyDescent="0.2">
      <c r="B258" s="218">
        <v>1490002</v>
      </c>
      <c r="C258" s="56" t="s">
        <v>266</v>
      </c>
      <c r="D258" s="132" t="s">
        <v>309</v>
      </c>
      <c r="E258" s="3" t="s">
        <v>10</v>
      </c>
      <c r="F258" s="136">
        <v>631</v>
      </c>
      <c r="G258" s="237">
        <v>44673</v>
      </c>
      <c r="H258" s="74" t="s">
        <v>203</v>
      </c>
      <c r="I258" s="83">
        <v>2005.7</v>
      </c>
      <c r="J258" s="151">
        <v>362</v>
      </c>
      <c r="K258" s="181">
        <f>I258-J258</f>
        <v>1643.7</v>
      </c>
    </row>
    <row r="259" spans="2:11" ht="14.25" x14ac:dyDescent="0.2">
      <c r="B259" s="217">
        <v>1490002</v>
      </c>
      <c r="C259" s="56" t="s">
        <v>267</v>
      </c>
      <c r="D259" s="132" t="s">
        <v>309</v>
      </c>
      <c r="E259" s="20"/>
      <c r="F259" s="136">
        <v>654</v>
      </c>
      <c r="G259" s="237">
        <v>44679</v>
      </c>
      <c r="H259" s="74" t="s">
        <v>203</v>
      </c>
      <c r="I259" s="83">
        <v>1424.5</v>
      </c>
      <c r="J259" s="151">
        <v>0</v>
      </c>
      <c r="K259" s="181">
        <f t="shared" ref="K259:K265" si="27">I259-J259</f>
        <v>1424.5</v>
      </c>
    </row>
    <row r="260" spans="2:11" ht="14.25" x14ac:dyDescent="0.2">
      <c r="B260" s="218">
        <v>1490002</v>
      </c>
      <c r="C260" s="56" t="s">
        <v>268</v>
      </c>
      <c r="D260" s="132" t="s">
        <v>309</v>
      </c>
      <c r="E260" s="3"/>
      <c r="F260" s="118">
        <v>697</v>
      </c>
      <c r="G260" s="238">
        <v>44685</v>
      </c>
      <c r="H260" s="74" t="s">
        <v>203</v>
      </c>
      <c r="I260" s="89">
        <v>2070.3000000000002</v>
      </c>
      <c r="J260" s="151">
        <v>0</v>
      </c>
      <c r="K260" s="181">
        <f t="shared" si="27"/>
        <v>2070.3000000000002</v>
      </c>
    </row>
    <row r="261" spans="2:11" ht="14.25" x14ac:dyDescent="0.2">
      <c r="B261" s="217">
        <v>1490002</v>
      </c>
      <c r="C261" s="56" t="s">
        <v>269</v>
      </c>
      <c r="D261" s="132" t="s">
        <v>309</v>
      </c>
      <c r="E261" s="10"/>
      <c r="F261" s="123">
        <v>883</v>
      </c>
      <c r="G261" s="239">
        <v>44711</v>
      </c>
      <c r="H261" s="74" t="s">
        <v>203</v>
      </c>
      <c r="I261" s="92">
        <v>897.3</v>
      </c>
      <c r="J261" s="151">
        <v>0</v>
      </c>
      <c r="K261" s="181">
        <f t="shared" si="27"/>
        <v>897.3</v>
      </c>
    </row>
    <row r="262" spans="2:11" ht="14.25" x14ac:dyDescent="0.2">
      <c r="B262" s="217">
        <v>1490002</v>
      </c>
      <c r="C262" s="56" t="s">
        <v>270</v>
      </c>
      <c r="D262" s="132" t="s">
        <v>309</v>
      </c>
      <c r="E262" s="10"/>
      <c r="F262" s="123">
        <v>969</v>
      </c>
      <c r="G262" s="239">
        <v>44719</v>
      </c>
      <c r="H262" s="74" t="s">
        <v>203</v>
      </c>
      <c r="I262" s="92">
        <v>822.3</v>
      </c>
      <c r="J262" s="151">
        <v>0</v>
      </c>
      <c r="K262" s="181">
        <f t="shared" si="27"/>
        <v>822.3</v>
      </c>
    </row>
    <row r="263" spans="2:11" ht="14.25" x14ac:dyDescent="0.2">
      <c r="B263" s="375">
        <v>1490002</v>
      </c>
      <c r="C263" s="376" t="s">
        <v>271</v>
      </c>
      <c r="D263" s="377" t="s">
        <v>309</v>
      </c>
      <c r="E263" s="378"/>
      <c r="F263" s="375">
        <v>1049</v>
      </c>
      <c r="G263" s="379">
        <v>44735</v>
      </c>
      <c r="H263" s="380" t="s">
        <v>203</v>
      </c>
      <c r="I263" s="381">
        <v>704.7</v>
      </c>
      <c r="J263" s="382">
        <v>0</v>
      </c>
      <c r="K263" s="383">
        <f t="shared" si="27"/>
        <v>704.7</v>
      </c>
    </row>
    <row r="264" spans="2:11" s="346" customFormat="1" ht="15" thickBot="1" x14ac:dyDescent="0.25">
      <c r="B264" s="375">
        <v>1490002</v>
      </c>
      <c r="C264" s="153" t="s">
        <v>339</v>
      </c>
      <c r="D264" s="377" t="s">
        <v>309</v>
      </c>
      <c r="E264" s="309"/>
      <c r="F264" s="310">
        <v>1077</v>
      </c>
      <c r="G264" s="311">
        <v>44742</v>
      </c>
      <c r="H264" s="76" t="s">
        <v>203</v>
      </c>
      <c r="I264" s="312">
        <v>747.3</v>
      </c>
      <c r="J264" s="154">
        <v>0</v>
      </c>
      <c r="K264" s="81">
        <f t="shared" si="27"/>
        <v>747.3</v>
      </c>
    </row>
    <row r="265" spans="2:11" ht="17.25" thickTop="1" thickBot="1" x14ac:dyDescent="0.3">
      <c r="B265" s="64"/>
      <c r="C265" s="67"/>
      <c r="D265" s="65"/>
      <c r="E265" s="66" t="s">
        <v>10</v>
      </c>
      <c r="F265" s="121"/>
      <c r="G265" s="67"/>
      <c r="H265" s="68" t="s">
        <v>3</v>
      </c>
      <c r="I265" s="104">
        <f>SUM(I258:I264)</f>
        <v>8672.1</v>
      </c>
      <c r="J265" s="313">
        <f>SUM(J258:J264)</f>
        <v>362</v>
      </c>
      <c r="K265" s="106">
        <f t="shared" si="27"/>
        <v>8310.1</v>
      </c>
    </row>
    <row r="266" spans="2:11" ht="16.5" thickTop="1" thickBot="1" x14ac:dyDescent="0.25">
      <c r="B266" s="13"/>
      <c r="C266" s="186"/>
      <c r="D266" s="13"/>
      <c r="E266" s="13"/>
      <c r="F266" s="186"/>
      <c r="G266" s="186"/>
      <c r="H266" s="13"/>
      <c r="I266" s="13"/>
      <c r="J266" s="13"/>
      <c r="K266" s="187"/>
    </row>
    <row r="267" spans="2:11" ht="15.75" thickTop="1" thickBot="1" x14ac:dyDescent="0.25">
      <c r="B267" s="44" t="s">
        <v>196</v>
      </c>
      <c r="C267" s="45" t="s">
        <v>197</v>
      </c>
      <c r="D267" s="131" t="s">
        <v>198</v>
      </c>
      <c r="E267" s="45" t="s">
        <v>0</v>
      </c>
      <c r="F267" s="45" t="s">
        <v>199</v>
      </c>
      <c r="G267" s="45" t="s">
        <v>200</v>
      </c>
      <c r="H267" s="46" t="s">
        <v>201</v>
      </c>
      <c r="I267" s="45" t="s">
        <v>1</v>
      </c>
      <c r="J267" s="149" t="s">
        <v>63</v>
      </c>
      <c r="K267" s="150" t="s">
        <v>202</v>
      </c>
    </row>
    <row r="268" spans="2:11" ht="15" thickTop="1" x14ac:dyDescent="0.2">
      <c r="B268" s="118">
        <v>1490002</v>
      </c>
      <c r="C268" s="56" t="s">
        <v>92</v>
      </c>
      <c r="D268" s="127" t="s">
        <v>310</v>
      </c>
      <c r="E268" s="235" t="s">
        <v>11</v>
      </c>
      <c r="F268" s="118">
        <v>606</v>
      </c>
      <c r="G268" s="238">
        <v>44670</v>
      </c>
      <c r="H268" s="74" t="s">
        <v>203</v>
      </c>
      <c r="I268" s="89">
        <v>546</v>
      </c>
      <c r="J268" s="30">
        <v>546</v>
      </c>
      <c r="K268" s="314">
        <f>I268-J268</f>
        <v>0</v>
      </c>
    </row>
    <row r="269" spans="2:11" ht="14.25" x14ac:dyDescent="0.2">
      <c r="B269" s="123">
        <v>1490002</v>
      </c>
      <c r="C269" s="56" t="s">
        <v>129</v>
      </c>
      <c r="D269" s="127" t="s">
        <v>310</v>
      </c>
      <c r="E269" s="10"/>
      <c r="F269" s="123">
        <v>695</v>
      </c>
      <c r="G269" s="239">
        <v>44684</v>
      </c>
      <c r="H269" s="74" t="s">
        <v>203</v>
      </c>
      <c r="I269" s="92">
        <v>700.7</v>
      </c>
      <c r="J269" s="80">
        <v>0</v>
      </c>
      <c r="K269" s="314">
        <f t="shared" ref="K269:K272" si="28">I269-J269</f>
        <v>700.7</v>
      </c>
    </row>
    <row r="270" spans="2:11" ht="14.25" x14ac:dyDescent="0.2">
      <c r="B270" s="123">
        <v>1490002</v>
      </c>
      <c r="C270" s="56" t="s">
        <v>176</v>
      </c>
      <c r="D270" s="127" t="s">
        <v>310</v>
      </c>
      <c r="E270" s="10"/>
      <c r="F270" s="123">
        <v>880</v>
      </c>
      <c r="G270" s="239">
        <v>44707</v>
      </c>
      <c r="H270" s="76" t="s">
        <v>203</v>
      </c>
      <c r="I270" s="92">
        <v>883.7</v>
      </c>
      <c r="J270" s="80">
        <v>0</v>
      </c>
      <c r="K270" s="314">
        <f t="shared" si="28"/>
        <v>883.7</v>
      </c>
    </row>
    <row r="271" spans="2:11" ht="15" thickBot="1" x14ac:dyDescent="0.25">
      <c r="B271" s="120">
        <v>1490002</v>
      </c>
      <c r="C271" s="75" t="s">
        <v>181</v>
      </c>
      <c r="D271" s="128" t="s">
        <v>310</v>
      </c>
      <c r="E271" s="124"/>
      <c r="F271" s="120">
        <v>972</v>
      </c>
      <c r="G271" s="275">
        <v>44719</v>
      </c>
      <c r="H271" s="304" t="s">
        <v>204</v>
      </c>
      <c r="I271" s="93">
        <v>104</v>
      </c>
      <c r="J271" s="81">
        <v>0</v>
      </c>
      <c r="K271" s="373">
        <f t="shared" si="28"/>
        <v>104</v>
      </c>
    </row>
    <row r="272" spans="2:11" ht="17.25" thickTop="1" thickBot="1" x14ac:dyDescent="0.3">
      <c r="B272" s="266"/>
      <c r="C272" s="67"/>
      <c r="D272" s="65"/>
      <c r="E272" s="66" t="s">
        <v>11</v>
      </c>
      <c r="F272" s="121"/>
      <c r="G272" s="67"/>
      <c r="H272" s="68" t="s">
        <v>3</v>
      </c>
      <c r="I272" s="68">
        <f>SUM(I268:I271)</f>
        <v>2234.4</v>
      </c>
      <c r="J272" s="267">
        <f>SUM(J268:J271)</f>
        <v>546</v>
      </c>
      <c r="K272" s="374">
        <f t="shared" si="28"/>
        <v>1688.4</v>
      </c>
    </row>
    <row r="273" spans="2:11" ht="16.5" thickTop="1" thickBot="1" x14ac:dyDescent="0.25">
      <c r="B273" s="13"/>
      <c r="C273" s="186"/>
      <c r="D273" s="13"/>
      <c r="E273" s="13"/>
      <c r="F273" s="186"/>
      <c r="G273" s="186"/>
      <c r="H273" s="13"/>
      <c r="I273" s="13"/>
      <c r="J273" s="13"/>
      <c r="K273" s="187"/>
    </row>
    <row r="274" spans="2:11" ht="15.75" thickTop="1" thickBot="1" x14ac:dyDescent="0.25">
      <c r="B274" s="44" t="s">
        <v>196</v>
      </c>
      <c r="C274" s="45" t="s">
        <v>197</v>
      </c>
      <c r="D274" s="131" t="s">
        <v>198</v>
      </c>
      <c r="E274" s="45" t="s">
        <v>0</v>
      </c>
      <c r="F274" s="45" t="s">
        <v>199</v>
      </c>
      <c r="G274" s="45" t="s">
        <v>200</v>
      </c>
      <c r="H274" s="46" t="s">
        <v>201</v>
      </c>
      <c r="I274" s="45" t="s">
        <v>1</v>
      </c>
      <c r="J274" s="149" t="s">
        <v>63</v>
      </c>
      <c r="K274" s="150" t="s">
        <v>202</v>
      </c>
    </row>
    <row r="275" spans="2:11" ht="15" thickTop="1" x14ac:dyDescent="0.2">
      <c r="B275" s="218">
        <v>1490002</v>
      </c>
      <c r="C275" s="56" t="s">
        <v>95</v>
      </c>
      <c r="D275" s="127" t="s">
        <v>311</v>
      </c>
      <c r="E275" s="3" t="s">
        <v>12</v>
      </c>
      <c r="F275" s="118">
        <v>595</v>
      </c>
      <c r="G275" s="238">
        <v>44663</v>
      </c>
      <c r="H275" s="74" t="s">
        <v>203</v>
      </c>
      <c r="I275" s="89">
        <v>478.5</v>
      </c>
      <c r="J275" s="151">
        <v>0</v>
      </c>
      <c r="K275" s="91">
        <f>I275-J275</f>
        <v>478.5</v>
      </c>
    </row>
    <row r="276" spans="2:11" ht="15" x14ac:dyDescent="0.25">
      <c r="B276" s="217">
        <v>1490002</v>
      </c>
      <c r="C276" s="56" t="s">
        <v>124</v>
      </c>
      <c r="D276" s="127" t="s">
        <v>311</v>
      </c>
      <c r="E276" s="15"/>
      <c r="F276" s="123">
        <v>613</v>
      </c>
      <c r="G276" s="239">
        <v>44673</v>
      </c>
      <c r="H276" s="74" t="s">
        <v>203</v>
      </c>
      <c r="I276" s="92">
        <v>1641.9</v>
      </c>
      <c r="J276" s="151">
        <v>362</v>
      </c>
      <c r="K276" s="91">
        <f t="shared" ref="K276:K285" si="29">I276-J276</f>
        <v>1279.9000000000001</v>
      </c>
    </row>
    <row r="277" spans="2:11" ht="14.25" x14ac:dyDescent="0.2">
      <c r="B277" s="217">
        <v>1490002</v>
      </c>
      <c r="C277" s="56" t="s">
        <v>130</v>
      </c>
      <c r="D277" s="127" t="s">
        <v>311</v>
      </c>
      <c r="E277" s="10"/>
      <c r="F277" s="123">
        <v>643</v>
      </c>
      <c r="G277" s="239">
        <v>44677</v>
      </c>
      <c r="H277" s="73" t="s">
        <v>204</v>
      </c>
      <c r="I277" s="92">
        <v>363.8</v>
      </c>
      <c r="J277" s="151">
        <v>0</v>
      </c>
      <c r="K277" s="91">
        <f t="shared" si="29"/>
        <v>363.8</v>
      </c>
    </row>
    <row r="278" spans="2:11" ht="14.25" x14ac:dyDescent="0.2">
      <c r="B278" s="218">
        <v>1490002</v>
      </c>
      <c r="C278" s="56" t="s">
        <v>131</v>
      </c>
      <c r="D278" s="127" t="s">
        <v>311</v>
      </c>
      <c r="E278" s="9"/>
      <c r="F278" s="118">
        <v>663</v>
      </c>
      <c r="G278" s="238">
        <v>44679</v>
      </c>
      <c r="H278" s="74" t="s">
        <v>204</v>
      </c>
      <c r="I278" s="89">
        <v>1424.5</v>
      </c>
      <c r="J278" s="151">
        <v>0</v>
      </c>
      <c r="K278" s="91">
        <f t="shared" si="29"/>
        <v>1424.5</v>
      </c>
    </row>
    <row r="279" spans="2:11" ht="14.25" x14ac:dyDescent="0.2">
      <c r="B279" s="217">
        <v>1490002</v>
      </c>
      <c r="C279" s="56" t="s">
        <v>132</v>
      </c>
      <c r="D279" s="127" t="s">
        <v>311</v>
      </c>
      <c r="E279" s="10"/>
      <c r="F279" s="123">
        <v>680</v>
      </c>
      <c r="G279" s="239">
        <v>44683</v>
      </c>
      <c r="H279" s="74" t="s">
        <v>203</v>
      </c>
      <c r="I279" s="92">
        <v>1424.7</v>
      </c>
      <c r="J279" s="151">
        <v>0</v>
      </c>
      <c r="K279" s="91">
        <f t="shared" si="29"/>
        <v>1424.7</v>
      </c>
    </row>
    <row r="280" spans="2:11" ht="14.25" x14ac:dyDescent="0.2">
      <c r="B280" s="217">
        <v>1490002</v>
      </c>
      <c r="C280" s="56" t="s">
        <v>144</v>
      </c>
      <c r="D280" s="127" t="s">
        <v>311</v>
      </c>
      <c r="E280" s="10"/>
      <c r="F280" s="123">
        <v>709</v>
      </c>
      <c r="G280" s="239">
        <v>44685</v>
      </c>
      <c r="H280" s="74" t="s">
        <v>203</v>
      </c>
      <c r="I280" s="92">
        <v>413.7</v>
      </c>
      <c r="J280" s="151">
        <v>0</v>
      </c>
      <c r="K280" s="91">
        <f t="shared" si="29"/>
        <v>413.7</v>
      </c>
    </row>
    <row r="281" spans="2:11" ht="14.25" x14ac:dyDescent="0.2">
      <c r="B281" s="218">
        <v>1490002</v>
      </c>
      <c r="C281" s="56" t="s">
        <v>154</v>
      </c>
      <c r="D281" s="127" t="s">
        <v>311</v>
      </c>
      <c r="E281" s="9"/>
      <c r="F281" s="118">
        <v>773</v>
      </c>
      <c r="G281" s="238">
        <v>44691</v>
      </c>
      <c r="H281" s="74" t="s">
        <v>203</v>
      </c>
      <c r="I281" s="89">
        <v>273.3</v>
      </c>
      <c r="J281" s="151">
        <v>0</v>
      </c>
      <c r="K281" s="91">
        <f t="shared" si="29"/>
        <v>273.3</v>
      </c>
    </row>
    <row r="282" spans="2:11" ht="15" x14ac:dyDescent="0.25">
      <c r="B282" s="217">
        <v>1490002</v>
      </c>
      <c r="C282" s="56" t="s">
        <v>155</v>
      </c>
      <c r="D282" s="127" t="s">
        <v>311</v>
      </c>
      <c r="E282" s="15"/>
      <c r="F282" s="123">
        <v>774</v>
      </c>
      <c r="G282" s="239">
        <v>44691</v>
      </c>
      <c r="H282" s="74" t="s">
        <v>203</v>
      </c>
      <c r="I282" s="92">
        <v>273.3</v>
      </c>
      <c r="J282" s="151">
        <v>183</v>
      </c>
      <c r="K282" s="91">
        <f t="shared" si="29"/>
        <v>90.300000000000011</v>
      </c>
    </row>
    <row r="283" spans="2:11" ht="14.25" x14ac:dyDescent="0.2">
      <c r="B283" s="218">
        <v>1490002</v>
      </c>
      <c r="C283" s="56" t="s">
        <v>156</v>
      </c>
      <c r="D283" s="127" t="s">
        <v>311</v>
      </c>
      <c r="E283" s="9"/>
      <c r="F283" s="118">
        <v>815</v>
      </c>
      <c r="G283" s="238">
        <v>44698</v>
      </c>
      <c r="H283" s="74" t="s">
        <v>203</v>
      </c>
      <c r="I283" s="89">
        <v>822.3</v>
      </c>
      <c r="J283" s="151">
        <v>0</v>
      </c>
      <c r="K283" s="91">
        <f t="shared" si="29"/>
        <v>822.3</v>
      </c>
    </row>
    <row r="284" spans="2:11" ht="15" thickBot="1" x14ac:dyDescent="0.25">
      <c r="B284" s="218">
        <v>1490002</v>
      </c>
      <c r="C284" s="56" t="s">
        <v>177</v>
      </c>
      <c r="D284" s="127" t="s">
        <v>311</v>
      </c>
      <c r="E284" s="9"/>
      <c r="F284" s="118">
        <v>884</v>
      </c>
      <c r="G284" s="238">
        <v>44711</v>
      </c>
      <c r="H284" s="315" t="s">
        <v>204</v>
      </c>
      <c r="I284" s="89">
        <v>183</v>
      </c>
      <c r="J284" s="151">
        <v>0</v>
      </c>
      <c r="K284" s="91">
        <f t="shared" si="29"/>
        <v>183</v>
      </c>
    </row>
    <row r="285" spans="2:11" ht="17.25" thickTop="1" thickBot="1" x14ac:dyDescent="0.3">
      <c r="B285" s="268"/>
      <c r="C285" s="256"/>
      <c r="D285" s="257"/>
      <c r="E285" s="258" t="s">
        <v>12</v>
      </c>
      <c r="F285" s="269"/>
      <c r="G285" s="256"/>
      <c r="H285" s="68" t="s">
        <v>3</v>
      </c>
      <c r="I285" s="271">
        <f>SUM(I275:I284)</f>
        <v>7299.0000000000009</v>
      </c>
      <c r="J285" s="316">
        <f>SUM(J275:J284)</f>
        <v>545</v>
      </c>
      <c r="K285" s="272">
        <f t="shared" si="29"/>
        <v>6754.0000000000009</v>
      </c>
    </row>
    <row r="286" spans="2:11" ht="16.5" thickTop="1" thickBot="1" x14ac:dyDescent="0.25">
      <c r="B286" s="13"/>
      <c r="C286" s="186"/>
      <c r="D286" s="13"/>
      <c r="E286" s="13"/>
      <c r="F286" s="186"/>
      <c r="G286" s="186"/>
      <c r="H286" s="13"/>
      <c r="I286" s="13"/>
      <c r="J286" s="13"/>
      <c r="K286" s="187"/>
    </row>
    <row r="287" spans="2:11" ht="15.75" thickTop="1" thickBot="1" x14ac:dyDescent="0.25">
      <c r="B287" s="44" t="s">
        <v>196</v>
      </c>
      <c r="C287" s="45" t="s">
        <v>197</v>
      </c>
      <c r="D287" s="131" t="s">
        <v>198</v>
      </c>
      <c r="E287" s="45" t="s">
        <v>0</v>
      </c>
      <c r="F287" s="45" t="s">
        <v>199</v>
      </c>
      <c r="G287" s="45" t="s">
        <v>200</v>
      </c>
      <c r="H287" s="46" t="s">
        <v>201</v>
      </c>
      <c r="I287" s="45" t="s">
        <v>1</v>
      </c>
      <c r="J287" s="149" t="s">
        <v>63</v>
      </c>
      <c r="K287" s="150" t="s">
        <v>202</v>
      </c>
    </row>
    <row r="288" spans="2:11" ht="15" thickTop="1" x14ac:dyDescent="0.2">
      <c r="B288" s="217">
        <v>1490002</v>
      </c>
      <c r="C288" s="56" t="s">
        <v>273</v>
      </c>
      <c r="D288" s="126" t="s">
        <v>328</v>
      </c>
      <c r="E288" s="7" t="s">
        <v>272</v>
      </c>
      <c r="F288" s="123">
        <v>560</v>
      </c>
      <c r="G288" s="239">
        <v>44663</v>
      </c>
      <c r="H288" s="79" t="s">
        <v>204</v>
      </c>
      <c r="I288" s="92">
        <v>73.5</v>
      </c>
      <c r="J288" s="31">
        <v>0</v>
      </c>
      <c r="K288" s="58">
        <f>I288-J288</f>
        <v>73.5</v>
      </c>
    </row>
    <row r="289" spans="2:11" ht="15" thickBot="1" x14ac:dyDescent="0.25">
      <c r="B289" s="218">
        <v>1490002</v>
      </c>
      <c r="C289" s="56" t="s">
        <v>274</v>
      </c>
      <c r="D289" s="126" t="s">
        <v>328</v>
      </c>
      <c r="E289" s="306"/>
      <c r="F289" s="248">
        <v>1055</v>
      </c>
      <c r="G289" s="307">
        <v>44736</v>
      </c>
      <c r="H289" s="26" t="s">
        <v>203</v>
      </c>
      <c r="I289" s="308">
        <v>564.29999999999995</v>
      </c>
      <c r="J289" s="30">
        <v>0</v>
      </c>
      <c r="K289" s="58">
        <f t="shared" ref="K289:K290" si="30">I289-J289</f>
        <v>564.29999999999995</v>
      </c>
    </row>
    <row r="290" spans="2:11" ht="17.25" thickTop="1" thickBot="1" x14ac:dyDescent="0.3">
      <c r="B290" s="255"/>
      <c r="C290" s="256"/>
      <c r="D290" s="257"/>
      <c r="E290" s="258" t="s">
        <v>272</v>
      </c>
      <c r="F290" s="269"/>
      <c r="G290" s="256"/>
      <c r="H290" s="68" t="s">
        <v>3</v>
      </c>
      <c r="I290" s="271">
        <f>SUM(I288:I289)</f>
        <v>637.79999999999995</v>
      </c>
      <c r="J290" s="259">
        <v>0</v>
      </c>
      <c r="K290" s="260">
        <f t="shared" si="30"/>
        <v>637.79999999999995</v>
      </c>
    </row>
    <row r="291" spans="2:11" ht="16.5" thickTop="1" thickBot="1" x14ac:dyDescent="0.25">
      <c r="B291" s="13"/>
      <c r="C291" s="186"/>
      <c r="D291" s="13"/>
      <c r="E291" s="13"/>
      <c r="F291" s="186"/>
      <c r="G291" s="186"/>
      <c r="H291" s="13"/>
      <c r="I291" s="13"/>
      <c r="J291" s="13"/>
      <c r="K291" s="187"/>
    </row>
    <row r="292" spans="2:11" ht="15.75" thickTop="1" thickBot="1" x14ac:dyDescent="0.25">
      <c r="B292" s="44" t="s">
        <v>196</v>
      </c>
      <c r="C292" s="45" t="s">
        <v>197</v>
      </c>
      <c r="D292" s="131" t="s">
        <v>198</v>
      </c>
      <c r="E292" s="45" t="s">
        <v>0</v>
      </c>
      <c r="F292" s="45" t="s">
        <v>199</v>
      </c>
      <c r="G292" s="45" t="s">
        <v>200</v>
      </c>
      <c r="H292" s="46" t="s">
        <v>201</v>
      </c>
      <c r="I292" s="45" t="s">
        <v>1</v>
      </c>
      <c r="J292" s="149" t="s">
        <v>63</v>
      </c>
      <c r="K292" s="150" t="s">
        <v>202</v>
      </c>
    </row>
    <row r="293" spans="2:11" ht="15" thickTop="1" x14ac:dyDescent="0.2">
      <c r="B293" s="217">
        <v>1490002</v>
      </c>
      <c r="C293" s="56" t="s">
        <v>276</v>
      </c>
      <c r="D293" s="132" t="s">
        <v>329</v>
      </c>
      <c r="E293" s="23" t="s">
        <v>275</v>
      </c>
      <c r="F293" s="136">
        <v>814</v>
      </c>
      <c r="G293" s="237">
        <v>44698</v>
      </c>
      <c r="H293" s="27" t="s">
        <v>203</v>
      </c>
      <c r="I293" s="83">
        <v>1349.5</v>
      </c>
      <c r="J293" s="151">
        <v>0</v>
      </c>
      <c r="K293" s="300">
        <f>I293-J293</f>
        <v>1349.5</v>
      </c>
    </row>
    <row r="294" spans="2:11" ht="14.25" x14ac:dyDescent="0.2">
      <c r="B294" s="123">
        <v>1490002</v>
      </c>
      <c r="C294" s="56" t="s">
        <v>277</v>
      </c>
      <c r="D294" s="132" t="s">
        <v>329</v>
      </c>
      <c r="E294" s="232"/>
      <c r="F294" s="166">
        <v>1017</v>
      </c>
      <c r="G294" s="246">
        <v>44727</v>
      </c>
      <c r="H294" s="26" t="s">
        <v>204</v>
      </c>
      <c r="I294" s="191">
        <v>1029.5</v>
      </c>
      <c r="J294" s="151">
        <v>75</v>
      </c>
      <c r="K294" s="151">
        <f t="shared" ref="K294:K296" si="31">I294-J294</f>
        <v>954.5</v>
      </c>
    </row>
    <row r="295" spans="2:11" s="346" customFormat="1" ht="15" thickBot="1" x14ac:dyDescent="0.25">
      <c r="B295" s="217">
        <v>1490002</v>
      </c>
      <c r="C295" s="56" t="s">
        <v>334</v>
      </c>
      <c r="D295" s="132" t="s">
        <v>329</v>
      </c>
      <c r="E295" s="362"/>
      <c r="F295" s="363">
        <v>1067</v>
      </c>
      <c r="G295" s="364">
        <v>44741</v>
      </c>
      <c r="H295" s="361" t="s">
        <v>203</v>
      </c>
      <c r="I295" s="365">
        <v>456.3</v>
      </c>
      <c r="J295" s="366">
        <v>0</v>
      </c>
      <c r="K295" s="151">
        <f t="shared" si="31"/>
        <v>456.3</v>
      </c>
    </row>
    <row r="296" spans="2:11" ht="17.25" thickTop="1" thickBot="1" x14ac:dyDescent="0.3">
      <c r="B296" s="64"/>
      <c r="C296" s="67"/>
      <c r="D296" s="65"/>
      <c r="E296" s="66" t="s">
        <v>275</v>
      </c>
      <c r="F296" s="121"/>
      <c r="G296" s="67"/>
      <c r="H296" s="68" t="s">
        <v>3</v>
      </c>
      <c r="I296" s="68">
        <f>SUM(I293:I295)</f>
        <v>2835.3</v>
      </c>
      <c r="J296" s="302">
        <f>SUM(J293:J294)</f>
        <v>75</v>
      </c>
      <c r="K296" s="230">
        <f t="shared" si="31"/>
        <v>2760.3</v>
      </c>
    </row>
    <row r="297" spans="2:11" ht="16.5" thickTop="1" thickBot="1" x14ac:dyDescent="0.25">
      <c r="B297" s="13"/>
      <c r="C297" s="186"/>
      <c r="D297" s="13"/>
      <c r="E297" s="13"/>
      <c r="F297" s="186"/>
      <c r="G297" s="186"/>
      <c r="H297" s="13"/>
      <c r="I297" s="13"/>
      <c r="J297" s="13"/>
      <c r="K297" s="187"/>
    </row>
    <row r="298" spans="2:11" ht="15.75" thickTop="1" thickBot="1" x14ac:dyDescent="0.25">
      <c r="B298" s="44" t="s">
        <v>196</v>
      </c>
      <c r="C298" s="45" t="s">
        <v>197</v>
      </c>
      <c r="D298" s="131" t="s">
        <v>198</v>
      </c>
      <c r="E298" s="45" t="s">
        <v>0</v>
      </c>
      <c r="F298" s="45" t="s">
        <v>199</v>
      </c>
      <c r="G298" s="45" t="s">
        <v>200</v>
      </c>
      <c r="H298" s="46" t="s">
        <v>201</v>
      </c>
      <c r="I298" s="45" t="s">
        <v>1</v>
      </c>
      <c r="J298" s="149" t="s">
        <v>63</v>
      </c>
      <c r="K298" s="150" t="s">
        <v>202</v>
      </c>
    </row>
    <row r="299" spans="2:11" ht="15.75" thickTop="1" thickBot="1" x14ac:dyDescent="0.25">
      <c r="B299" s="221">
        <v>1490002</v>
      </c>
      <c r="C299" s="75" t="s">
        <v>279</v>
      </c>
      <c r="D299" s="130" t="s">
        <v>330</v>
      </c>
      <c r="E299" s="199" t="s">
        <v>278</v>
      </c>
      <c r="F299" s="119">
        <v>651</v>
      </c>
      <c r="G299" s="111">
        <v>44679</v>
      </c>
      <c r="H299" s="317" t="s">
        <v>204</v>
      </c>
      <c r="I299" s="318">
        <v>822.75</v>
      </c>
      <c r="J299" s="62">
        <v>0</v>
      </c>
      <c r="K299" s="319">
        <f>I299-J299</f>
        <v>822.75</v>
      </c>
    </row>
    <row r="300" spans="2:11" ht="17.25" thickTop="1" thickBot="1" x14ac:dyDescent="0.25">
      <c r="B300" s="64"/>
      <c r="C300" s="67"/>
      <c r="D300" s="65"/>
      <c r="E300" s="66" t="s">
        <v>278</v>
      </c>
      <c r="F300" s="121"/>
      <c r="G300" s="67"/>
      <c r="H300" s="68" t="s">
        <v>3</v>
      </c>
      <c r="I300" s="320">
        <v>822.75</v>
      </c>
      <c r="J300" s="321">
        <v>0</v>
      </c>
      <c r="K300" s="322">
        <f>SUM(K299)</f>
        <v>822.75</v>
      </c>
    </row>
    <row r="301" spans="2:11" ht="16.5" thickTop="1" thickBot="1" x14ac:dyDescent="0.25">
      <c r="B301" s="13"/>
      <c r="C301" s="186"/>
      <c r="D301" s="13"/>
      <c r="E301" s="13"/>
      <c r="F301" s="186"/>
      <c r="G301" s="186"/>
      <c r="H301" s="13"/>
      <c r="I301" s="13"/>
      <c r="J301" s="13"/>
      <c r="K301" s="187"/>
    </row>
    <row r="302" spans="2:11" ht="15.75" thickTop="1" thickBot="1" x14ac:dyDescent="0.25">
      <c r="B302" s="44" t="s">
        <v>196</v>
      </c>
      <c r="C302" s="45" t="s">
        <v>197</v>
      </c>
      <c r="D302" s="131" t="s">
        <v>198</v>
      </c>
      <c r="E302" s="45" t="s">
        <v>0</v>
      </c>
      <c r="F302" s="45" t="s">
        <v>199</v>
      </c>
      <c r="G302" s="45" t="s">
        <v>200</v>
      </c>
      <c r="H302" s="46" t="s">
        <v>201</v>
      </c>
      <c r="I302" s="45" t="s">
        <v>1</v>
      </c>
      <c r="J302" s="149" t="s">
        <v>63</v>
      </c>
      <c r="K302" s="150" t="s">
        <v>202</v>
      </c>
    </row>
    <row r="303" spans="2:11" ht="15" thickTop="1" x14ac:dyDescent="0.2">
      <c r="B303" s="217">
        <v>1490002</v>
      </c>
      <c r="C303" s="56" t="s">
        <v>100</v>
      </c>
      <c r="D303" s="132" t="s">
        <v>312</v>
      </c>
      <c r="E303" s="23" t="s">
        <v>13</v>
      </c>
      <c r="F303" s="136">
        <v>439</v>
      </c>
      <c r="G303" s="237">
        <v>44656</v>
      </c>
      <c r="H303" s="27" t="s">
        <v>203</v>
      </c>
      <c r="I303" s="83">
        <v>2455.8000000000002</v>
      </c>
      <c r="J303" s="80">
        <v>0</v>
      </c>
      <c r="K303" s="58">
        <f>I303-J303</f>
        <v>2455.8000000000002</v>
      </c>
    </row>
    <row r="304" spans="2:11" ht="14.25" x14ac:dyDescent="0.2">
      <c r="B304" s="218">
        <v>1490002</v>
      </c>
      <c r="C304" s="56" t="s">
        <v>101</v>
      </c>
      <c r="D304" s="132" t="s">
        <v>312</v>
      </c>
      <c r="E304" s="20"/>
      <c r="F304" s="136">
        <v>436</v>
      </c>
      <c r="G304" s="237">
        <v>44656</v>
      </c>
      <c r="H304" s="26" t="s">
        <v>204</v>
      </c>
      <c r="I304" s="83">
        <v>101</v>
      </c>
      <c r="J304" s="30">
        <v>0</v>
      </c>
      <c r="K304" s="58">
        <f t="shared" ref="K304:K327" si="32">I304-J304</f>
        <v>101</v>
      </c>
    </row>
    <row r="305" spans="2:11" ht="14.25" x14ac:dyDescent="0.2">
      <c r="B305" s="217">
        <v>1490002</v>
      </c>
      <c r="C305" s="56" t="s">
        <v>125</v>
      </c>
      <c r="D305" s="132" t="s">
        <v>312</v>
      </c>
      <c r="E305" s="20"/>
      <c r="F305" s="136">
        <v>637</v>
      </c>
      <c r="G305" s="237">
        <v>44677</v>
      </c>
      <c r="H305" s="26" t="s">
        <v>204</v>
      </c>
      <c r="I305" s="83">
        <v>297.2</v>
      </c>
      <c r="J305" s="80">
        <v>0</v>
      </c>
      <c r="K305" s="58">
        <f t="shared" si="32"/>
        <v>297.2</v>
      </c>
    </row>
    <row r="306" spans="2:11" ht="14.25" x14ac:dyDescent="0.2">
      <c r="B306" s="218">
        <v>1490002</v>
      </c>
      <c r="C306" s="56" t="s">
        <v>126</v>
      </c>
      <c r="D306" s="132" t="s">
        <v>312</v>
      </c>
      <c r="E306" s="20"/>
      <c r="F306" s="136">
        <v>639</v>
      </c>
      <c r="G306" s="237">
        <v>44677</v>
      </c>
      <c r="H306" s="26" t="s">
        <v>203</v>
      </c>
      <c r="I306" s="83">
        <v>2655.9</v>
      </c>
      <c r="J306" s="30">
        <v>0</v>
      </c>
      <c r="K306" s="58">
        <f t="shared" si="32"/>
        <v>2655.9</v>
      </c>
    </row>
    <row r="307" spans="2:11" ht="14.25" x14ac:dyDescent="0.2">
      <c r="B307" s="218">
        <v>1490002</v>
      </c>
      <c r="C307" s="56" t="s">
        <v>133</v>
      </c>
      <c r="D307" s="132" t="s">
        <v>312</v>
      </c>
      <c r="E307" s="20"/>
      <c r="F307" s="136">
        <v>661</v>
      </c>
      <c r="G307" s="237">
        <v>44679</v>
      </c>
      <c r="H307" s="26" t="s">
        <v>204</v>
      </c>
      <c r="I307" s="83">
        <v>192.9</v>
      </c>
      <c r="J307" s="30">
        <v>0</v>
      </c>
      <c r="K307" s="58">
        <f t="shared" si="32"/>
        <v>192.9</v>
      </c>
    </row>
    <row r="308" spans="2:11" ht="14.25" x14ac:dyDescent="0.2">
      <c r="B308" s="217">
        <v>1490002</v>
      </c>
      <c r="C308" s="56" t="s">
        <v>134</v>
      </c>
      <c r="D308" s="132" t="s">
        <v>312</v>
      </c>
      <c r="E308" s="20"/>
      <c r="F308" s="136">
        <v>662</v>
      </c>
      <c r="G308" s="237">
        <v>44679</v>
      </c>
      <c r="H308" s="27" t="s">
        <v>203</v>
      </c>
      <c r="I308" s="83">
        <v>1897.9</v>
      </c>
      <c r="J308" s="80">
        <v>0</v>
      </c>
      <c r="K308" s="58">
        <f t="shared" si="32"/>
        <v>1897.9</v>
      </c>
    </row>
    <row r="309" spans="2:11" ht="14.25" x14ac:dyDescent="0.2">
      <c r="B309" s="217">
        <v>1490002</v>
      </c>
      <c r="C309" s="56" t="s">
        <v>145</v>
      </c>
      <c r="D309" s="132" t="s">
        <v>312</v>
      </c>
      <c r="E309" s="10"/>
      <c r="F309" s="123">
        <v>702</v>
      </c>
      <c r="G309" s="239">
        <v>44685</v>
      </c>
      <c r="H309" s="27" t="s">
        <v>203</v>
      </c>
      <c r="I309" s="92">
        <v>1468.9</v>
      </c>
      <c r="J309" s="80">
        <v>0</v>
      </c>
      <c r="K309" s="58">
        <f t="shared" si="32"/>
        <v>1468.9</v>
      </c>
    </row>
    <row r="310" spans="2:11" ht="14.25" x14ac:dyDescent="0.2">
      <c r="B310" s="218">
        <v>1490002</v>
      </c>
      <c r="C310" s="56" t="s">
        <v>152</v>
      </c>
      <c r="D310" s="132" t="s">
        <v>312</v>
      </c>
      <c r="E310" s="9"/>
      <c r="F310" s="118">
        <v>769</v>
      </c>
      <c r="G310" s="238">
        <v>44690</v>
      </c>
      <c r="H310" s="26" t="s">
        <v>204</v>
      </c>
      <c r="I310" s="89">
        <v>1864.95</v>
      </c>
      <c r="J310" s="30">
        <v>0</v>
      </c>
      <c r="K310" s="58">
        <f t="shared" si="32"/>
        <v>1864.95</v>
      </c>
    </row>
    <row r="311" spans="2:11" ht="14.25" x14ac:dyDescent="0.2">
      <c r="B311" s="217">
        <v>1490002</v>
      </c>
      <c r="C311" s="56" t="s">
        <v>157</v>
      </c>
      <c r="D311" s="132" t="s">
        <v>312</v>
      </c>
      <c r="E311" s="10"/>
      <c r="F311" s="123">
        <v>785</v>
      </c>
      <c r="G311" s="239">
        <v>44692</v>
      </c>
      <c r="H311" s="27" t="s">
        <v>203</v>
      </c>
      <c r="I311" s="92">
        <v>1668.9</v>
      </c>
      <c r="J311" s="80">
        <v>0</v>
      </c>
      <c r="K311" s="58">
        <f t="shared" si="32"/>
        <v>1668.9</v>
      </c>
    </row>
    <row r="312" spans="2:11" ht="14.25" x14ac:dyDescent="0.2">
      <c r="B312" s="218">
        <v>1490002</v>
      </c>
      <c r="C312" s="56" t="s">
        <v>158</v>
      </c>
      <c r="D312" s="132" t="s">
        <v>312</v>
      </c>
      <c r="E312" s="9"/>
      <c r="F312" s="118">
        <v>797</v>
      </c>
      <c r="G312" s="238">
        <v>44693</v>
      </c>
      <c r="H312" s="26" t="s">
        <v>204</v>
      </c>
      <c r="I312" s="89">
        <v>342.9</v>
      </c>
      <c r="J312" s="30">
        <v>0</v>
      </c>
      <c r="K312" s="58">
        <f t="shared" si="32"/>
        <v>342.9</v>
      </c>
    </row>
    <row r="313" spans="2:11" ht="15" x14ac:dyDescent="0.25">
      <c r="B313" s="217">
        <v>1490002</v>
      </c>
      <c r="C313" s="56" t="s">
        <v>159</v>
      </c>
      <c r="D313" s="132" t="s">
        <v>312</v>
      </c>
      <c r="E313" s="15"/>
      <c r="F313" s="123">
        <v>808</v>
      </c>
      <c r="G313" s="239">
        <v>44697</v>
      </c>
      <c r="H313" s="27" t="s">
        <v>203</v>
      </c>
      <c r="I313" s="92">
        <v>960.9</v>
      </c>
      <c r="J313" s="80">
        <v>279</v>
      </c>
      <c r="K313" s="58">
        <f t="shared" si="32"/>
        <v>681.9</v>
      </c>
    </row>
    <row r="314" spans="2:11" ht="14.25" x14ac:dyDescent="0.2">
      <c r="B314" s="218">
        <v>1490002</v>
      </c>
      <c r="C314" s="56" t="s">
        <v>160</v>
      </c>
      <c r="D314" s="132" t="s">
        <v>312</v>
      </c>
      <c r="E314" s="9"/>
      <c r="F314" s="118">
        <v>811</v>
      </c>
      <c r="G314" s="238">
        <v>44697</v>
      </c>
      <c r="H314" s="26" t="s">
        <v>204</v>
      </c>
      <c r="I314" s="89">
        <v>822.75</v>
      </c>
      <c r="J314" s="30">
        <v>0</v>
      </c>
      <c r="K314" s="58">
        <f t="shared" si="32"/>
        <v>822.75</v>
      </c>
    </row>
    <row r="315" spans="2:11" ht="14.25" x14ac:dyDescent="0.2">
      <c r="B315" s="217">
        <v>1490002</v>
      </c>
      <c r="C315" s="56" t="s">
        <v>161</v>
      </c>
      <c r="D315" s="132" t="s">
        <v>312</v>
      </c>
      <c r="E315" s="10"/>
      <c r="F315" s="123">
        <v>848</v>
      </c>
      <c r="G315" s="239">
        <v>44701</v>
      </c>
      <c r="H315" s="27" t="s">
        <v>204</v>
      </c>
      <c r="I315" s="92">
        <v>596.9</v>
      </c>
      <c r="J315" s="80">
        <v>0</v>
      </c>
      <c r="K315" s="58">
        <f t="shared" si="32"/>
        <v>596.9</v>
      </c>
    </row>
    <row r="316" spans="2:11" ht="14.25" x14ac:dyDescent="0.2">
      <c r="B316" s="218">
        <v>1490002</v>
      </c>
      <c r="C316" s="56" t="s">
        <v>178</v>
      </c>
      <c r="D316" s="132" t="s">
        <v>312</v>
      </c>
      <c r="E316" s="9"/>
      <c r="F316" s="118">
        <v>885</v>
      </c>
      <c r="G316" s="238">
        <v>44711</v>
      </c>
      <c r="H316" s="26" t="s">
        <v>203</v>
      </c>
      <c r="I316" s="89">
        <v>1035.9000000000001</v>
      </c>
      <c r="J316" s="30">
        <v>0</v>
      </c>
      <c r="K316" s="58">
        <f t="shared" si="32"/>
        <v>1035.9000000000001</v>
      </c>
    </row>
    <row r="317" spans="2:11" ht="14.25" x14ac:dyDescent="0.2">
      <c r="B317" s="217">
        <v>1490002</v>
      </c>
      <c r="C317" s="56" t="s">
        <v>179</v>
      </c>
      <c r="D317" s="132" t="s">
        <v>312</v>
      </c>
      <c r="E317" s="10"/>
      <c r="F317" s="123">
        <v>889</v>
      </c>
      <c r="G317" s="239">
        <v>44711</v>
      </c>
      <c r="H317" s="27" t="s">
        <v>204</v>
      </c>
      <c r="I317" s="92">
        <v>2773.8</v>
      </c>
      <c r="J317" s="80">
        <v>0</v>
      </c>
      <c r="K317" s="58">
        <f t="shared" si="32"/>
        <v>2773.8</v>
      </c>
    </row>
    <row r="318" spans="2:11" ht="15.75" x14ac:dyDescent="0.25">
      <c r="B318" s="217">
        <v>1490002</v>
      </c>
      <c r="C318" s="56" t="s">
        <v>180</v>
      </c>
      <c r="D318" s="132" t="s">
        <v>312</v>
      </c>
      <c r="E318" s="11"/>
      <c r="F318" s="123">
        <v>907</v>
      </c>
      <c r="G318" s="239">
        <v>44715</v>
      </c>
      <c r="H318" s="26" t="s">
        <v>203</v>
      </c>
      <c r="I318" s="92">
        <v>1886.8</v>
      </c>
      <c r="J318" s="30">
        <v>608</v>
      </c>
      <c r="K318" s="58">
        <f t="shared" si="32"/>
        <v>1278.8</v>
      </c>
    </row>
    <row r="319" spans="2:11" ht="14.25" x14ac:dyDescent="0.2">
      <c r="B319" s="218">
        <v>1490002</v>
      </c>
      <c r="C319" s="56" t="s">
        <v>182</v>
      </c>
      <c r="D319" s="132" t="s">
        <v>312</v>
      </c>
      <c r="E319" s="9"/>
      <c r="F319" s="118">
        <v>971</v>
      </c>
      <c r="G319" s="238">
        <v>44719</v>
      </c>
      <c r="H319" s="26" t="s">
        <v>203</v>
      </c>
      <c r="I319" s="89">
        <v>1518.9</v>
      </c>
      <c r="J319" s="30">
        <v>0</v>
      </c>
      <c r="K319" s="58">
        <f t="shared" si="32"/>
        <v>1518.9</v>
      </c>
    </row>
    <row r="320" spans="2:11" ht="14.25" x14ac:dyDescent="0.2">
      <c r="B320" s="217">
        <v>1490002</v>
      </c>
      <c r="C320" s="56" t="s">
        <v>183</v>
      </c>
      <c r="D320" s="132" t="s">
        <v>312</v>
      </c>
      <c r="E320" s="10"/>
      <c r="F320" s="123">
        <v>978</v>
      </c>
      <c r="G320" s="239">
        <v>44720</v>
      </c>
      <c r="H320" s="27" t="s">
        <v>204</v>
      </c>
      <c r="I320" s="92">
        <v>317.89999999999998</v>
      </c>
      <c r="J320" s="80">
        <v>0</v>
      </c>
      <c r="K320" s="58">
        <f t="shared" si="32"/>
        <v>317.89999999999998</v>
      </c>
    </row>
    <row r="321" spans="2:11" ht="14.25" x14ac:dyDescent="0.2">
      <c r="B321" s="218">
        <v>1490002</v>
      </c>
      <c r="C321" s="56" t="s">
        <v>184</v>
      </c>
      <c r="D321" s="132" t="s">
        <v>312</v>
      </c>
      <c r="E321" s="9"/>
      <c r="F321" s="118">
        <v>980</v>
      </c>
      <c r="G321" s="238">
        <v>44720</v>
      </c>
      <c r="H321" s="27" t="s">
        <v>204</v>
      </c>
      <c r="I321" s="89">
        <v>533</v>
      </c>
      <c r="J321" s="30">
        <v>0</v>
      </c>
      <c r="K321" s="58">
        <f t="shared" si="32"/>
        <v>533</v>
      </c>
    </row>
    <row r="322" spans="2:11" ht="14.25" x14ac:dyDescent="0.2">
      <c r="B322" s="218">
        <v>1490002</v>
      </c>
      <c r="C322" s="56" t="s">
        <v>193</v>
      </c>
      <c r="D322" s="132" t="s">
        <v>312</v>
      </c>
      <c r="E322" s="19"/>
      <c r="F322" s="248">
        <v>1044</v>
      </c>
      <c r="G322" s="307">
        <v>44733</v>
      </c>
      <c r="H322" s="27" t="s">
        <v>204</v>
      </c>
      <c r="I322" s="308">
        <v>327.9</v>
      </c>
      <c r="J322" s="30">
        <v>0</v>
      </c>
      <c r="K322" s="58">
        <f t="shared" si="32"/>
        <v>327.9</v>
      </c>
    </row>
    <row r="323" spans="2:11" ht="14.25" x14ac:dyDescent="0.2">
      <c r="B323" s="217">
        <v>1490002</v>
      </c>
      <c r="C323" s="56" t="s">
        <v>194</v>
      </c>
      <c r="D323" s="132" t="s">
        <v>312</v>
      </c>
      <c r="E323" s="25"/>
      <c r="F323" s="247">
        <v>1045</v>
      </c>
      <c r="G323" s="323">
        <v>44733</v>
      </c>
      <c r="H323" s="27" t="s">
        <v>203</v>
      </c>
      <c r="I323" s="324">
        <v>2340.8000000000002</v>
      </c>
      <c r="J323" s="80">
        <v>0</v>
      </c>
      <c r="K323" s="58">
        <f t="shared" si="32"/>
        <v>2340.8000000000002</v>
      </c>
    </row>
    <row r="324" spans="2:11" ht="14.25" x14ac:dyDescent="0.2">
      <c r="B324" s="218">
        <v>1490002</v>
      </c>
      <c r="C324" s="56" t="s">
        <v>287</v>
      </c>
      <c r="D324" s="132" t="s">
        <v>312</v>
      </c>
      <c r="E324" s="9"/>
      <c r="F324" s="118">
        <v>1059</v>
      </c>
      <c r="G324" s="238">
        <v>44739</v>
      </c>
      <c r="H324" s="26" t="s">
        <v>204</v>
      </c>
      <c r="I324" s="89">
        <v>533</v>
      </c>
      <c r="J324" s="30">
        <v>0</v>
      </c>
      <c r="K324" s="58">
        <f t="shared" si="32"/>
        <v>533</v>
      </c>
    </row>
    <row r="325" spans="2:11" ht="14.25" x14ac:dyDescent="0.2">
      <c r="B325" s="221">
        <v>1490002</v>
      </c>
      <c r="C325" s="56" t="s">
        <v>288</v>
      </c>
      <c r="D325" s="132" t="s">
        <v>312</v>
      </c>
      <c r="E325" s="10"/>
      <c r="F325" s="123">
        <v>1060</v>
      </c>
      <c r="G325" s="239">
        <v>44739</v>
      </c>
      <c r="H325" s="27" t="s">
        <v>203</v>
      </c>
      <c r="I325" s="92">
        <v>770.8</v>
      </c>
      <c r="J325" s="80">
        <v>0</v>
      </c>
      <c r="K325" s="31">
        <f t="shared" si="32"/>
        <v>770.8</v>
      </c>
    </row>
    <row r="326" spans="2:11" s="346" customFormat="1" ht="15" thickBot="1" x14ac:dyDescent="0.25">
      <c r="B326" s="221">
        <v>1490002</v>
      </c>
      <c r="C326" s="370" t="s">
        <v>338</v>
      </c>
      <c r="D326" s="132" t="s">
        <v>312</v>
      </c>
      <c r="E326" s="371"/>
      <c r="F326" s="206">
        <v>1082</v>
      </c>
      <c r="G326" s="372">
        <v>44742</v>
      </c>
      <c r="H326" s="204" t="s">
        <v>203</v>
      </c>
      <c r="I326" s="208">
        <v>1847.9</v>
      </c>
      <c r="J326" s="209">
        <v>0</v>
      </c>
      <c r="K326" s="360">
        <f t="shared" si="32"/>
        <v>1847.9</v>
      </c>
    </row>
    <row r="327" spans="2:11" ht="17.25" thickTop="1" thickBot="1" x14ac:dyDescent="0.3">
      <c r="B327" s="64"/>
      <c r="C327" s="67"/>
      <c r="D327" s="65"/>
      <c r="E327" s="66" t="s">
        <v>13</v>
      </c>
      <c r="F327" s="121"/>
      <c r="G327" s="67"/>
      <c r="H327" s="68" t="s">
        <v>3</v>
      </c>
      <c r="I327" s="68">
        <f>SUM(I303:I326)</f>
        <v>29213.600000000002</v>
      </c>
      <c r="J327" s="267">
        <f>SUM(J303:J326)</f>
        <v>887</v>
      </c>
      <c r="K327" s="71">
        <f t="shared" si="32"/>
        <v>28326.600000000002</v>
      </c>
    </row>
    <row r="328" spans="2:11" ht="16.5" thickTop="1" thickBot="1" x14ac:dyDescent="0.25">
      <c r="B328" s="13"/>
      <c r="C328" s="186"/>
      <c r="D328" s="13"/>
      <c r="E328" s="13"/>
      <c r="F328" s="186"/>
      <c r="G328" s="186"/>
      <c r="H328" s="13"/>
      <c r="I328" s="13"/>
      <c r="J328" s="13"/>
      <c r="K328" s="187"/>
    </row>
    <row r="329" spans="2:11" ht="15.75" thickTop="1" thickBot="1" x14ac:dyDescent="0.25">
      <c r="B329" s="44" t="s">
        <v>196</v>
      </c>
      <c r="C329" s="45" t="s">
        <v>197</v>
      </c>
      <c r="D329" s="131" t="s">
        <v>198</v>
      </c>
      <c r="E329" s="45" t="s">
        <v>0</v>
      </c>
      <c r="F329" s="45" t="s">
        <v>199</v>
      </c>
      <c r="G329" s="45" t="s">
        <v>200</v>
      </c>
      <c r="H329" s="46" t="s">
        <v>201</v>
      </c>
      <c r="I329" s="45" t="s">
        <v>1</v>
      </c>
      <c r="J329" s="149" t="s">
        <v>63</v>
      </c>
      <c r="K329" s="150" t="s">
        <v>202</v>
      </c>
    </row>
    <row r="330" spans="2:11" ht="15" thickTop="1" x14ac:dyDescent="0.2">
      <c r="B330" s="217">
        <v>1490002</v>
      </c>
      <c r="C330" s="56" t="s">
        <v>135</v>
      </c>
      <c r="D330" s="132" t="s">
        <v>313</v>
      </c>
      <c r="E330" s="23" t="s">
        <v>14</v>
      </c>
      <c r="F330" s="136">
        <v>683</v>
      </c>
      <c r="G330" s="237">
        <v>44683</v>
      </c>
      <c r="H330" s="26" t="s">
        <v>204</v>
      </c>
      <c r="I330" s="83">
        <v>402.9</v>
      </c>
      <c r="J330" s="80">
        <v>0</v>
      </c>
      <c r="K330" s="325">
        <f>I330-J330</f>
        <v>402.9</v>
      </c>
    </row>
    <row r="331" spans="2:11" ht="14.25" x14ac:dyDescent="0.2">
      <c r="B331" s="218">
        <v>1490002</v>
      </c>
      <c r="C331" s="56" t="s">
        <v>136</v>
      </c>
      <c r="D331" s="132" t="s">
        <v>313</v>
      </c>
      <c r="E331" s="20"/>
      <c r="F331" s="136">
        <v>687</v>
      </c>
      <c r="G331" s="237">
        <v>44683</v>
      </c>
      <c r="H331" s="27" t="s">
        <v>203</v>
      </c>
      <c r="I331" s="83">
        <v>413.7</v>
      </c>
      <c r="J331" s="80">
        <v>0</v>
      </c>
      <c r="K331" s="325">
        <f t="shared" ref="K331:K334" si="33">I331-J331</f>
        <v>413.7</v>
      </c>
    </row>
    <row r="332" spans="2:11" ht="14.25" x14ac:dyDescent="0.2">
      <c r="B332" s="218">
        <v>1490002</v>
      </c>
      <c r="C332" s="56" t="s">
        <v>162</v>
      </c>
      <c r="D332" s="132" t="s">
        <v>313</v>
      </c>
      <c r="E332" s="20"/>
      <c r="F332" s="136">
        <v>798</v>
      </c>
      <c r="G332" s="237">
        <v>44693</v>
      </c>
      <c r="H332" s="27" t="s">
        <v>203</v>
      </c>
      <c r="I332" s="83">
        <v>402.9</v>
      </c>
      <c r="J332" s="80">
        <v>0</v>
      </c>
      <c r="K332" s="325">
        <f t="shared" si="33"/>
        <v>402.9</v>
      </c>
    </row>
    <row r="333" spans="2:11" ht="15" thickBot="1" x14ac:dyDescent="0.25">
      <c r="B333" s="220">
        <v>1490002</v>
      </c>
      <c r="C333" s="75" t="s">
        <v>185</v>
      </c>
      <c r="D333" s="132" t="s">
        <v>313</v>
      </c>
      <c r="E333" s="178"/>
      <c r="F333" s="137">
        <v>996</v>
      </c>
      <c r="G333" s="270">
        <v>44727</v>
      </c>
      <c r="H333" s="97" t="s">
        <v>203</v>
      </c>
      <c r="I333" s="84">
        <v>681.9</v>
      </c>
      <c r="J333" s="98">
        <v>0</v>
      </c>
      <c r="K333" s="326">
        <f t="shared" si="33"/>
        <v>681.9</v>
      </c>
    </row>
    <row r="334" spans="2:11" ht="17.25" thickTop="1" thickBot="1" x14ac:dyDescent="0.3">
      <c r="B334" s="266"/>
      <c r="C334" s="67"/>
      <c r="D334" s="65"/>
      <c r="E334" s="66" t="s">
        <v>14</v>
      </c>
      <c r="F334" s="121"/>
      <c r="G334" s="67"/>
      <c r="H334" s="68" t="s">
        <v>3</v>
      </c>
      <c r="I334" s="68">
        <f>SUM(I330:I333)</f>
        <v>1901.4</v>
      </c>
      <c r="J334" s="327">
        <v>0</v>
      </c>
      <c r="K334" s="198">
        <f t="shared" si="33"/>
        <v>1901.4</v>
      </c>
    </row>
    <row r="335" spans="2:11" ht="16.5" thickTop="1" thickBot="1" x14ac:dyDescent="0.25">
      <c r="B335" s="13"/>
      <c r="C335" s="186"/>
      <c r="D335" s="13"/>
      <c r="E335" s="13"/>
      <c r="F335" s="186"/>
      <c r="G335" s="186"/>
      <c r="H335" s="13"/>
      <c r="I335" s="13"/>
      <c r="J335" s="13"/>
      <c r="K335" s="187"/>
    </row>
    <row r="336" spans="2:11" ht="15.75" thickTop="1" thickBot="1" x14ac:dyDescent="0.25">
      <c r="B336" s="44" t="s">
        <v>196</v>
      </c>
      <c r="C336" s="45" t="s">
        <v>197</v>
      </c>
      <c r="D336" s="131" t="s">
        <v>198</v>
      </c>
      <c r="E336" s="45" t="s">
        <v>0</v>
      </c>
      <c r="F336" s="45" t="s">
        <v>199</v>
      </c>
      <c r="G336" s="45" t="s">
        <v>200</v>
      </c>
      <c r="H336" s="46" t="s">
        <v>201</v>
      </c>
      <c r="I336" s="45" t="s">
        <v>1</v>
      </c>
      <c r="J336" s="149" t="s">
        <v>63</v>
      </c>
      <c r="K336" s="150" t="s">
        <v>202</v>
      </c>
    </row>
    <row r="337" spans="2:11" ht="15" thickTop="1" x14ac:dyDescent="0.2">
      <c r="B337" s="218">
        <v>1490002</v>
      </c>
      <c r="C337" s="56" t="s">
        <v>146</v>
      </c>
      <c r="D337" s="132" t="s">
        <v>314</v>
      </c>
      <c r="E337" s="20"/>
      <c r="F337" s="136">
        <v>704</v>
      </c>
      <c r="G337" s="237">
        <v>44685</v>
      </c>
      <c r="H337" s="27" t="s">
        <v>204</v>
      </c>
      <c r="I337" s="83">
        <v>477.9</v>
      </c>
      <c r="J337" s="90">
        <v>0</v>
      </c>
      <c r="K337" s="58">
        <f>I337-J337</f>
        <v>477.9</v>
      </c>
    </row>
    <row r="338" spans="2:11" ht="14.25" x14ac:dyDescent="0.2">
      <c r="B338" s="217">
        <v>1490002</v>
      </c>
      <c r="C338" s="56" t="s">
        <v>147</v>
      </c>
      <c r="D338" s="132" t="s">
        <v>314</v>
      </c>
      <c r="E338" s="20"/>
      <c r="F338" s="136">
        <v>766</v>
      </c>
      <c r="G338" s="237">
        <v>44690</v>
      </c>
      <c r="H338" s="27" t="s">
        <v>204</v>
      </c>
      <c r="I338" s="83">
        <v>477.9</v>
      </c>
      <c r="J338" s="31">
        <v>0</v>
      </c>
      <c r="K338" s="58">
        <f t="shared" ref="K338:K343" si="34">I338-J338</f>
        <v>477.9</v>
      </c>
    </row>
    <row r="339" spans="2:11" ht="14.25" x14ac:dyDescent="0.2">
      <c r="B339" s="218">
        <v>1490002</v>
      </c>
      <c r="C339" s="56" t="s">
        <v>137</v>
      </c>
      <c r="D339" s="132" t="s">
        <v>314</v>
      </c>
      <c r="E339" s="20"/>
      <c r="F339" s="136">
        <v>788</v>
      </c>
      <c r="G339" s="237">
        <v>44693</v>
      </c>
      <c r="H339" s="27" t="s">
        <v>204</v>
      </c>
      <c r="I339" s="83">
        <v>477.9</v>
      </c>
      <c r="J339" s="90">
        <v>0</v>
      </c>
      <c r="K339" s="58">
        <f t="shared" si="34"/>
        <v>477.9</v>
      </c>
    </row>
    <row r="340" spans="2:11" ht="14.25" x14ac:dyDescent="0.2">
      <c r="B340" s="217">
        <v>1490002</v>
      </c>
      <c r="C340" s="56" t="s">
        <v>163</v>
      </c>
      <c r="D340" s="132" t="s">
        <v>314</v>
      </c>
      <c r="E340" s="20"/>
      <c r="F340" s="136">
        <v>792</v>
      </c>
      <c r="G340" s="237">
        <v>44693</v>
      </c>
      <c r="H340" s="26" t="s">
        <v>203</v>
      </c>
      <c r="I340" s="83">
        <v>477.9</v>
      </c>
      <c r="J340" s="80">
        <v>0</v>
      </c>
      <c r="K340" s="58">
        <f t="shared" si="34"/>
        <v>477.9</v>
      </c>
    </row>
    <row r="341" spans="2:11" ht="15" x14ac:dyDescent="0.25">
      <c r="B341" s="218">
        <v>1490002</v>
      </c>
      <c r="C341" s="56" t="s">
        <v>164</v>
      </c>
      <c r="D341" s="132" t="s">
        <v>314</v>
      </c>
      <c r="E341" s="22"/>
      <c r="F341" s="136">
        <v>844</v>
      </c>
      <c r="G341" s="237">
        <v>44701</v>
      </c>
      <c r="H341" s="26" t="s">
        <v>203</v>
      </c>
      <c r="I341" s="83">
        <v>477.9</v>
      </c>
      <c r="J341" s="30">
        <v>477.9</v>
      </c>
      <c r="K341" s="58">
        <f t="shared" si="34"/>
        <v>0</v>
      </c>
    </row>
    <row r="342" spans="2:11" ht="15" thickBot="1" x14ac:dyDescent="0.25">
      <c r="B342" s="221">
        <v>1490002</v>
      </c>
      <c r="C342" s="75" t="s">
        <v>186</v>
      </c>
      <c r="D342" s="132" t="s">
        <v>314</v>
      </c>
      <c r="E342" s="178"/>
      <c r="F342" s="137">
        <v>997</v>
      </c>
      <c r="G342" s="270">
        <v>44727</v>
      </c>
      <c r="H342" s="78" t="s">
        <v>203</v>
      </c>
      <c r="I342" s="84">
        <v>831.9</v>
      </c>
      <c r="J342" s="98">
        <v>0</v>
      </c>
      <c r="K342" s="63">
        <f t="shared" si="34"/>
        <v>831.9</v>
      </c>
    </row>
    <row r="343" spans="2:11" ht="17.25" thickTop="1" thickBot="1" x14ac:dyDescent="0.3">
      <c r="B343" s="64"/>
      <c r="C343" s="67"/>
      <c r="D343" s="65"/>
      <c r="E343" s="66" t="s">
        <v>15</v>
      </c>
      <c r="F343" s="121"/>
      <c r="G343" s="67"/>
      <c r="H343" s="68" t="s">
        <v>3</v>
      </c>
      <c r="I343" s="68">
        <f>SUM(I337:I342)</f>
        <v>3221.4</v>
      </c>
      <c r="J343" s="328">
        <f>SUM(J337:J342)</f>
        <v>477.9</v>
      </c>
      <c r="K343" s="71">
        <f t="shared" si="34"/>
        <v>2743.5</v>
      </c>
    </row>
    <row r="344" spans="2:11" ht="21.75" thickTop="1" thickBot="1" x14ac:dyDescent="0.35">
      <c r="B344" s="13"/>
      <c r="C344" s="186"/>
      <c r="D344" s="13"/>
      <c r="E344" s="345"/>
      <c r="F344" s="186"/>
      <c r="G344" s="186"/>
      <c r="H344" s="13"/>
      <c r="I344" s="13"/>
      <c r="J344" s="13"/>
      <c r="K344" s="187"/>
    </row>
    <row r="345" spans="2:11" ht="15.75" thickTop="1" thickBot="1" x14ac:dyDescent="0.25">
      <c r="B345" s="44" t="s">
        <v>196</v>
      </c>
      <c r="C345" s="45" t="s">
        <v>197</v>
      </c>
      <c r="D345" s="131" t="s">
        <v>198</v>
      </c>
      <c r="E345" s="45" t="s">
        <v>0</v>
      </c>
      <c r="F345" s="45" t="s">
        <v>199</v>
      </c>
      <c r="G345" s="45" t="s">
        <v>200</v>
      </c>
      <c r="H345" s="46" t="s">
        <v>201</v>
      </c>
      <c r="I345" s="45" t="s">
        <v>1</v>
      </c>
      <c r="J345" s="149" t="s">
        <v>63</v>
      </c>
      <c r="K345" s="150" t="s">
        <v>202</v>
      </c>
    </row>
    <row r="346" spans="2:11" ht="15" thickTop="1" x14ac:dyDescent="0.2">
      <c r="B346" s="217">
        <v>1490002</v>
      </c>
      <c r="C346" s="56" t="s">
        <v>108</v>
      </c>
      <c r="D346" s="126" t="s">
        <v>315</v>
      </c>
      <c r="E346" s="329" t="s">
        <v>16</v>
      </c>
      <c r="F346" s="123">
        <v>596</v>
      </c>
      <c r="G346" s="239">
        <v>44663</v>
      </c>
      <c r="H346" s="27" t="s">
        <v>204</v>
      </c>
      <c r="I346" s="92">
        <v>168</v>
      </c>
      <c r="J346" s="31">
        <v>0</v>
      </c>
      <c r="K346" s="58">
        <f>I346-J346</f>
        <v>168</v>
      </c>
    </row>
    <row r="347" spans="2:11" ht="14.25" x14ac:dyDescent="0.2">
      <c r="B347" s="218">
        <v>1490002</v>
      </c>
      <c r="C347" s="56" t="s">
        <v>153</v>
      </c>
      <c r="D347" s="126" t="s">
        <v>315</v>
      </c>
      <c r="E347" s="9"/>
      <c r="F347" s="118">
        <v>770</v>
      </c>
      <c r="G347" s="238">
        <v>44690</v>
      </c>
      <c r="H347" s="27" t="s">
        <v>203</v>
      </c>
      <c r="I347" s="89">
        <v>1030.3</v>
      </c>
      <c r="J347" s="31">
        <v>0</v>
      </c>
      <c r="K347" s="58">
        <f t="shared" ref="K347:K349" si="35">I347-J347</f>
        <v>1030.3</v>
      </c>
    </row>
    <row r="348" spans="2:11" ht="15" thickBot="1" x14ac:dyDescent="0.25">
      <c r="B348" s="220">
        <v>1490002</v>
      </c>
      <c r="C348" s="75" t="s">
        <v>165</v>
      </c>
      <c r="D348" s="126" t="s">
        <v>315</v>
      </c>
      <c r="E348" s="124"/>
      <c r="F348" s="120">
        <v>847</v>
      </c>
      <c r="G348" s="275">
        <v>44701</v>
      </c>
      <c r="H348" s="78" t="s">
        <v>204</v>
      </c>
      <c r="I348" s="93">
        <v>427.4</v>
      </c>
      <c r="J348" s="94">
        <v>0</v>
      </c>
      <c r="K348" s="63">
        <f t="shared" si="35"/>
        <v>427.4</v>
      </c>
    </row>
    <row r="349" spans="2:11" ht="17.25" thickTop="1" thickBot="1" x14ac:dyDescent="0.3">
      <c r="B349" s="64"/>
      <c r="C349" s="67"/>
      <c r="D349" s="65"/>
      <c r="E349" s="66" t="s">
        <v>16</v>
      </c>
      <c r="F349" s="121"/>
      <c r="G349" s="67"/>
      <c r="H349" s="68" t="s">
        <v>3</v>
      </c>
      <c r="I349" s="68">
        <f>SUM(I346:I348)</f>
        <v>1625.6999999999998</v>
      </c>
      <c r="J349" s="267">
        <v>0</v>
      </c>
      <c r="K349" s="71">
        <f t="shared" si="35"/>
        <v>1625.6999999999998</v>
      </c>
    </row>
    <row r="350" spans="2:11" ht="16.5" thickTop="1" thickBot="1" x14ac:dyDescent="0.25">
      <c r="B350" s="13"/>
      <c r="C350" s="186"/>
      <c r="D350" s="13"/>
      <c r="E350" s="13"/>
      <c r="F350" s="186"/>
      <c r="G350" s="186"/>
      <c r="H350" s="13"/>
      <c r="I350" s="13"/>
      <c r="J350" s="13"/>
      <c r="K350" s="187"/>
    </row>
    <row r="351" spans="2:11" ht="15.75" thickTop="1" thickBot="1" x14ac:dyDescent="0.25">
      <c r="B351" s="44" t="s">
        <v>196</v>
      </c>
      <c r="C351" s="45" t="s">
        <v>197</v>
      </c>
      <c r="D351" s="131" t="s">
        <v>198</v>
      </c>
      <c r="E351" s="45" t="s">
        <v>0</v>
      </c>
      <c r="F351" s="45" t="s">
        <v>199</v>
      </c>
      <c r="G351" s="45" t="s">
        <v>200</v>
      </c>
      <c r="H351" s="46" t="s">
        <v>201</v>
      </c>
      <c r="I351" s="45" t="s">
        <v>1</v>
      </c>
      <c r="J351" s="149" t="s">
        <v>63</v>
      </c>
      <c r="K351" s="150" t="s">
        <v>202</v>
      </c>
    </row>
    <row r="352" spans="2:11" ht="15.75" thickTop="1" thickBot="1" x14ac:dyDescent="0.25">
      <c r="B352" s="220">
        <v>1490002</v>
      </c>
      <c r="C352" s="75" t="s">
        <v>281</v>
      </c>
      <c r="D352" s="128" t="s">
        <v>331</v>
      </c>
      <c r="E352" s="274" t="s">
        <v>280</v>
      </c>
      <c r="F352" s="120">
        <v>652</v>
      </c>
      <c r="G352" s="275">
        <v>44679</v>
      </c>
      <c r="H352" s="78" t="s">
        <v>204</v>
      </c>
      <c r="I352" s="93">
        <v>822.75</v>
      </c>
      <c r="J352" s="62">
        <v>0</v>
      </c>
      <c r="K352" s="63">
        <f t="shared" ref="K352:K353" si="36">I352-J352</f>
        <v>822.75</v>
      </c>
    </row>
    <row r="353" spans="2:11" ht="17.25" thickTop="1" thickBot="1" x14ac:dyDescent="0.3">
      <c r="B353" s="64"/>
      <c r="C353" s="67"/>
      <c r="D353" s="65"/>
      <c r="E353" s="330" t="s">
        <v>280</v>
      </c>
      <c r="F353" s="121"/>
      <c r="G353" s="67"/>
      <c r="H353" s="68" t="s">
        <v>3</v>
      </c>
      <c r="I353" s="68">
        <v>822.75</v>
      </c>
      <c r="J353" s="331">
        <v>0</v>
      </c>
      <c r="K353" s="71">
        <f t="shared" si="36"/>
        <v>822.75</v>
      </c>
    </row>
    <row r="354" spans="2:11" ht="16.5" thickTop="1" thickBot="1" x14ac:dyDescent="0.25">
      <c r="B354" s="13"/>
      <c r="C354" s="186"/>
      <c r="D354" s="13"/>
      <c r="E354" s="13"/>
      <c r="F354" s="186"/>
      <c r="G354" s="186"/>
      <c r="H354" s="13"/>
      <c r="I354" s="13"/>
      <c r="J354" s="13"/>
      <c r="K354" s="187"/>
    </row>
    <row r="355" spans="2:11" ht="15.75" thickTop="1" thickBot="1" x14ac:dyDescent="0.25">
      <c r="B355" s="44" t="s">
        <v>196</v>
      </c>
      <c r="C355" s="45" t="s">
        <v>197</v>
      </c>
      <c r="D355" s="131" t="s">
        <v>198</v>
      </c>
      <c r="E355" s="45" t="s">
        <v>0</v>
      </c>
      <c r="F355" s="45" t="s">
        <v>199</v>
      </c>
      <c r="G355" s="45" t="s">
        <v>200</v>
      </c>
      <c r="H355" s="46" t="s">
        <v>201</v>
      </c>
      <c r="I355" s="45" t="s">
        <v>1</v>
      </c>
      <c r="J355" s="149" t="s">
        <v>63</v>
      </c>
      <c r="K355" s="150" t="s">
        <v>202</v>
      </c>
    </row>
    <row r="356" spans="2:11" ht="15.75" thickTop="1" thickBot="1" x14ac:dyDescent="0.25">
      <c r="B356" s="218">
        <v>1490002</v>
      </c>
      <c r="C356" s="56" t="s">
        <v>111</v>
      </c>
      <c r="D356" s="127" t="s">
        <v>316</v>
      </c>
      <c r="E356" s="334" t="s">
        <v>17</v>
      </c>
      <c r="F356" s="118">
        <v>607</v>
      </c>
      <c r="G356" s="238">
        <v>44670</v>
      </c>
      <c r="H356" s="26" t="s">
        <v>203</v>
      </c>
      <c r="I356" s="89">
        <v>978.9</v>
      </c>
      <c r="J356" s="30">
        <v>978.9</v>
      </c>
      <c r="K356" s="181">
        <f>I356-J356</f>
        <v>0</v>
      </c>
    </row>
    <row r="357" spans="2:11" ht="15" thickTop="1" x14ac:dyDescent="0.2">
      <c r="B357" s="218">
        <v>1490002</v>
      </c>
      <c r="C357" s="56" t="s">
        <v>111</v>
      </c>
      <c r="D357" s="127" t="s">
        <v>316</v>
      </c>
      <c r="E357" s="17"/>
      <c r="F357" s="118">
        <v>653</v>
      </c>
      <c r="G357" s="238">
        <v>44679</v>
      </c>
      <c r="H357" s="26" t="s">
        <v>203</v>
      </c>
      <c r="I357" s="89">
        <v>295.8</v>
      </c>
      <c r="J357" s="30">
        <v>295.8</v>
      </c>
      <c r="K357" s="181">
        <f t="shared" ref="K357:K359" si="37">I357-J357</f>
        <v>0</v>
      </c>
    </row>
    <row r="358" spans="2:11" ht="15" thickBot="1" x14ac:dyDescent="0.25">
      <c r="B358" s="221">
        <v>1490002</v>
      </c>
      <c r="C358" s="75" t="s">
        <v>166</v>
      </c>
      <c r="D358" s="127" t="s">
        <v>316</v>
      </c>
      <c r="E358" s="145"/>
      <c r="F358" s="119">
        <v>802</v>
      </c>
      <c r="G358" s="111">
        <v>44694</v>
      </c>
      <c r="H358" s="78" t="s">
        <v>203</v>
      </c>
      <c r="I358" s="160">
        <v>1274.7</v>
      </c>
      <c r="J358" s="98">
        <v>0</v>
      </c>
      <c r="K358" s="185">
        <f t="shared" si="37"/>
        <v>1274.7</v>
      </c>
    </row>
    <row r="359" spans="2:11" ht="17.25" thickTop="1" thickBot="1" x14ac:dyDescent="0.3">
      <c r="B359" s="64"/>
      <c r="C359" s="67"/>
      <c r="D359" s="65"/>
      <c r="E359" s="66" t="s">
        <v>17</v>
      </c>
      <c r="F359" s="121"/>
      <c r="G359" s="67"/>
      <c r="H359" s="68" t="s">
        <v>3</v>
      </c>
      <c r="I359" s="68">
        <f>SUM(I356:I358)</f>
        <v>2549.4</v>
      </c>
      <c r="J359" s="267">
        <f>SUM(J356:J358)</f>
        <v>1274.7</v>
      </c>
      <c r="K359" s="106">
        <f t="shared" si="37"/>
        <v>1274.7</v>
      </c>
    </row>
    <row r="360" spans="2:11" ht="16.5" thickTop="1" thickBot="1" x14ac:dyDescent="0.25">
      <c r="B360" s="13"/>
      <c r="C360" s="186"/>
      <c r="D360" s="13"/>
      <c r="E360" s="13"/>
      <c r="F360" s="186"/>
      <c r="G360" s="186"/>
      <c r="H360" s="13"/>
      <c r="I360" s="13"/>
      <c r="J360" s="13"/>
      <c r="K360" s="187"/>
    </row>
    <row r="361" spans="2:11" ht="15.75" thickTop="1" thickBot="1" x14ac:dyDescent="0.25">
      <c r="B361" s="44" t="s">
        <v>196</v>
      </c>
      <c r="C361" s="45" t="s">
        <v>197</v>
      </c>
      <c r="D361" s="131" t="s">
        <v>198</v>
      </c>
      <c r="E361" s="45" t="s">
        <v>0</v>
      </c>
      <c r="F361" s="45" t="s">
        <v>199</v>
      </c>
      <c r="G361" s="45" t="s">
        <v>200</v>
      </c>
      <c r="H361" s="46" t="s">
        <v>201</v>
      </c>
      <c r="I361" s="45" t="s">
        <v>1</v>
      </c>
      <c r="J361" s="149" t="s">
        <v>63</v>
      </c>
      <c r="K361" s="150" t="s">
        <v>202</v>
      </c>
    </row>
    <row r="362" spans="2:11" ht="15" thickTop="1" x14ac:dyDescent="0.2">
      <c r="B362" s="217">
        <v>1490002</v>
      </c>
      <c r="C362" s="333" t="s">
        <v>127</v>
      </c>
      <c r="D362" s="132" t="s">
        <v>317</v>
      </c>
      <c r="E362" s="23" t="s">
        <v>64</v>
      </c>
      <c r="F362" s="136">
        <v>641</v>
      </c>
      <c r="G362" s="237">
        <v>44679</v>
      </c>
      <c r="H362" s="26" t="s">
        <v>203</v>
      </c>
      <c r="I362" s="83">
        <v>822.3</v>
      </c>
      <c r="J362" s="80">
        <v>0</v>
      </c>
      <c r="K362" s="58">
        <f>I362-J362</f>
        <v>822.3</v>
      </c>
    </row>
    <row r="363" spans="2:11" ht="14.25" x14ac:dyDescent="0.2">
      <c r="B363" s="217">
        <v>1490002</v>
      </c>
      <c r="C363" s="333" t="s">
        <v>138</v>
      </c>
      <c r="D363" s="132" t="s">
        <v>317</v>
      </c>
      <c r="E363" s="20"/>
      <c r="F363" s="136">
        <v>686</v>
      </c>
      <c r="G363" s="237">
        <v>44683</v>
      </c>
      <c r="H363" s="26" t="s">
        <v>203</v>
      </c>
      <c r="I363" s="83">
        <v>897.3</v>
      </c>
      <c r="J363" s="80">
        <v>0</v>
      </c>
      <c r="K363" s="58">
        <f t="shared" ref="K363:K370" si="38">I363-J363</f>
        <v>897.3</v>
      </c>
    </row>
    <row r="364" spans="2:11" ht="14.25" x14ac:dyDescent="0.2">
      <c r="B364" s="217">
        <v>1490002</v>
      </c>
      <c r="C364" s="333" t="s">
        <v>167</v>
      </c>
      <c r="D364" s="132" t="s">
        <v>317</v>
      </c>
      <c r="E364" s="20"/>
      <c r="F364" s="136">
        <v>794</v>
      </c>
      <c r="G364" s="237">
        <v>44693</v>
      </c>
      <c r="H364" s="78" t="s">
        <v>203</v>
      </c>
      <c r="I364" s="83">
        <v>456.3</v>
      </c>
      <c r="J364" s="80">
        <v>0</v>
      </c>
      <c r="K364" s="58">
        <f t="shared" si="38"/>
        <v>456.3</v>
      </c>
    </row>
    <row r="365" spans="2:11" ht="14.25" x14ac:dyDescent="0.2">
      <c r="B365" s="218">
        <v>1490002</v>
      </c>
      <c r="C365" s="333" t="s">
        <v>168</v>
      </c>
      <c r="D365" s="132" t="s">
        <v>317</v>
      </c>
      <c r="E365" s="20"/>
      <c r="F365" s="136">
        <v>795</v>
      </c>
      <c r="G365" s="237">
        <v>44693</v>
      </c>
      <c r="H365" s="27" t="s">
        <v>204</v>
      </c>
      <c r="I365" s="83">
        <v>366</v>
      </c>
      <c r="J365" s="80">
        <v>0</v>
      </c>
      <c r="K365" s="58">
        <f t="shared" si="38"/>
        <v>366</v>
      </c>
    </row>
    <row r="366" spans="2:11" ht="15" x14ac:dyDescent="0.25">
      <c r="B366" s="217">
        <v>1490002</v>
      </c>
      <c r="C366" s="333" t="s">
        <v>169</v>
      </c>
      <c r="D366" s="132" t="s">
        <v>317</v>
      </c>
      <c r="E366" s="22"/>
      <c r="F366" s="136">
        <v>817</v>
      </c>
      <c r="G366" s="237">
        <v>44700</v>
      </c>
      <c r="H366" s="26" t="s">
        <v>203</v>
      </c>
      <c r="I366" s="83">
        <v>639.29999999999995</v>
      </c>
      <c r="J366" s="80">
        <v>183</v>
      </c>
      <c r="K366" s="58">
        <f t="shared" si="38"/>
        <v>456.29999999999995</v>
      </c>
    </row>
    <row r="367" spans="2:11" ht="15" x14ac:dyDescent="0.2">
      <c r="B367" s="218">
        <v>1490002</v>
      </c>
      <c r="C367" s="333" t="s">
        <v>187</v>
      </c>
      <c r="D367" s="132" t="s">
        <v>317</v>
      </c>
      <c r="E367" s="332"/>
      <c r="F367" s="136">
        <v>975</v>
      </c>
      <c r="G367" s="237">
        <v>44722</v>
      </c>
      <c r="H367" s="26" t="s">
        <v>203</v>
      </c>
      <c r="I367" s="83">
        <v>639.29999999999995</v>
      </c>
      <c r="J367" s="80">
        <v>0</v>
      </c>
      <c r="K367" s="58">
        <f t="shared" si="38"/>
        <v>639.29999999999995</v>
      </c>
    </row>
    <row r="368" spans="2:11" ht="14.25" x14ac:dyDescent="0.2">
      <c r="B368" s="261">
        <v>1490002</v>
      </c>
      <c r="C368" s="335" t="s">
        <v>195</v>
      </c>
      <c r="D368" s="132" t="s">
        <v>317</v>
      </c>
      <c r="E368" s="195"/>
      <c r="F368" s="263">
        <v>1048</v>
      </c>
      <c r="G368" s="264">
        <v>44735</v>
      </c>
      <c r="H368" s="78" t="s">
        <v>204</v>
      </c>
      <c r="I368" s="196">
        <v>273.3</v>
      </c>
      <c r="J368" s="98">
        <v>0</v>
      </c>
      <c r="K368" s="63">
        <f t="shared" si="38"/>
        <v>273.3</v>
      </c>
    </row>
    <row r="369" spans="2:11" s="346" customFormat="1" ht="15" thickBot="1" x14ac:dyDescent="0.25">
      <c r="B369" s="367">
        <v>1490002</v>
      </c>
      <c r="C369" s="369" t="s">
        <v>335</v>
      </c>
      <c r="D369" s="132" t="s">
        <v>317</v>
      </c>
      <c r="E369" s="368"/>
      <c r="F369" s="263">
        <v>1068</v>
      </c>
      <c r="G369" s="307">
        <v>44741</v>
      </c>
      <c r="H369" s="26" t="s">
        <v>203</v>
      </c>
      <c r="I369" s="308">
        <v>381.3</v>
      </c>
      <c r="J369" s="98">
        <v>0</v>
      </c>
      <c r="K369" s="63">
        <f t="shared" si="38"/>
        <v>381.3</v>
      </c>
    </row>
    <row r="370" spans="2:11" ht="17.25" thickTop="1" thickBot="1" x14ac:dyDescent="0.3">
      <c r="B370" s="64"/>
      <c r="C370" s="67"/>
      <c r="D370" s="65"/>
      <c r="E370" s="66" t="s">
        <v>64</v>
      </c>
      <c r="F370" s="121"/>
      <c r="G370" s="67"/>
      <c r="H370" s="68" t="s">
        <v>3</v>
      </c>
      <c r="I370" s="68">
        <f>SUM(I362:I369)</f>
        <v>4475.1000000000004</v>
      </c>
      <c r="J370" s="327">
        <f>SUM(J362:J368)</f>
        <v>183</v>
      </c>
      <c r="K370" s="71">
        <f t="shared" si="38"/>
        <v>4292.1000000000004</v>
      </c>
    </row>
    <row r="371" spans="2:11" ht="16.5" thickTop="1" thickBot="1" x14ac:dyDescent="0.25">
      <c r="B371" s="13"/>
      <c r="C371" s="186"/>
      <c r="D371" s="13"/>
      <c r="E371" s="13"/>
      <c r="F371" s="186"/>
      <c r="G371" s="186"/>
      <c r="H371" s="13"/>
      <c r="I371" s="13"/>
      <c r="J371" s="13"/>
      <c r="K371" s="187"/>
    </row>
    <row r="372" spans="2:11" ht="15.75" thickTop="1" thickBot="1" x14ac:dyDescent="0.25">
      <c r="B372" s="44" t="s">
        <v>196</v>
      </c>
      <c r="C372" s="45" t="s">
        <v>197</v>
      </c>
      <c r="D372" s="131" t="s">
        <v>198</v>
      </c>
      <c r="E372" s="45" t="s">
        <v>0</v>
      </c>
      <c r="F372" s="45" t="s">
        <v>199</v>
      </c>
      <c r="G372" s="45" t="s">
        <v>200</v>
      </c>
      <c r="H372" s="46" t="s">
        <v>201</v>
      </c>
      <c r="I372" s="45" t="s">
        <v>1</v>
      </c>
      <c r="J372" s="149" t="s">
        <v>63</v>
      </c>
      <c r="K372" s="150" t="s">
        <v>202</v>
      </c>
    </row>
    <row r="373" spans="2:11" ht="15" thickTop="1" x14ac:dyDescent="0.2">
      <c r="B373" s="218">
        <v>1490002</v>
      </c>
      <c r="C373" s="56" t="s">
        <v>121</v>
      </c>
      <c r="D373" s="127" t="s">
        <v>318</v>
      </c>
      <c r="E373" s="7" t="s">
        <v>18</v>
      </c>
      <c r="F373" s="118">
        <v>437</v>
      </c>
      <c r="G373" s="238">
        <v>44656</v>
      </c>
      <c r="H373" s="27" t="s">
        <v>204</v>
      </c>
      <c r="I373" s="89">
        <v>294.8</v>
      </c>
      <c r="J373" s="30">
        <v>0</v>
      </c>
      <c r="K373" s="91">
        <f>I373-J373</f>
        <v>294.8</v>
      </c>
    </row>
    <row r="374" spans="2:11" ht="14.25" x14ac:dyDescent="0.2">
      <c r="B374" s="217">
        <v>1490002</v>
      </c>
      <c r="C374" s="56" t="s">
        <v>122</v>
      </c>
      <c r="D374" s="127" t="s">
        <v>318</v>
      </c>
      <c r="E374" s="10"/>
      <c r="F374" s="123">
        <v>438</v>
      </c>
      <c r="G374" s="239">
        <v>44656</v>
      </c>
      <c r="H374" s="27" t="s">
        <v>204</v>
      </c>
      <c r="I374" s="92">
        <v>535.79999999999995</v>
      </c>
      <c r="J374" s="80">
        <v>0</v>
      </c>
      <c r="K374" s="91">
        <f t="shared" ref="K374:K385" si="39">I374-J374</f>
        <v>535.79999999999995</v>
      </c>
    </row>
    <row r="375" spans="2:11" ht="14.25" x14ac:dyDescent="0.2">
      <c r="B375" s="218">
        <v>1490002</v>
      </c>
      <c r="C375" s="56" t="s">
        <v>123</v>
      </c>
      <c r="D375" s="127" t="s">
        <v>318</v>
      </c>
      <c r="E375" s="9"/>
      <c r="F375" s="118">
        <v>605</v>
      </c>
      <c r="G375" s="238">
        <v>44665</v>
      </c>
      <c r="H375" s="27" t="s">
        <v>204</v>
      </c>
      <c r="I375" s="89">
        <v>526.79999999999995</v>
      </c>
      <c r="J375" s="30">
        <v>0</v>
      </c>
      <c r="K375" s="91">
        <f t="shared" si="39"/>
        <v>526.79999999999995</v>
      </c>
    </row>
    <row r="376" spans="2:11" ht="14.25" x14ac:dyDescent="0.2">
      <c r="B376" s="217">
        <v>1490002</v>
      </c>
      <c r="C376" s="56" t="s">
        <v>128</v>
      </c>
      <c r="D376" s="127" t="s">
        <v>318</v>
      </c>
      <c r="E376" s="10"/>
      <c r="F376" s="123">
        <v>632</v>
      </c>
      <c r="G376" s="239">
        <v>44673</v>
      </c>
      <c r="H376" s="27" t="s">
        <v>204</v>
      </c>
      <c r="I376" s="92">
        <v>739.8</v>
      </c>
      <c r="J376" s="80">
        <v>0</v>
      </c>
      <c r="K376" s="91">
        <f t="shared" si="39"/>
        <v>739.8</v>
      </c>
    </row>
    <row r="377" spans="2:11" ht="14.25" x14ac:dyDescent="0.2">
      <c r="B377" s="218">
        <v>1490002</v>
      </c>
      <c r="C377" s="56" t="s">
        <v>139</v>
      </c>
      <c r="D377" s="127" t="s">
        <v>318</v>
      </c>
      <c r="E377" s="9"/>
      <c r="F377" s="118">
        <v>664</v>
      </c>
      <c r="G377" s="238">
        <v>44679</v>
      </c>
      <c r="H377" s="26" t="s">
        <v>203</v>
      </c>
      <c r="I377" s="89">
        <v>1239.9000000000001</v>
      </c>
      <c r="J377" s="30">
        <v>0</v>
      </c>
      <c r="K377" s="91">
        <f t="shared" si="39"/>
        <v>1239.9000000000001</v>
      </c>
    </row>
    <row r="378" spans="2:11" ht="14.25" x14ac:dyDescent="0.2">
      <c r="B378" s="217">
        <v>1490002</v>
      </c>
      <c r="C378" s="56" t="s">
        <v>140</v>
      </c>
      <c r="D378" s="127" t="s">
        <v>318</v>
      </c>
      <c r="E378" s="10"/>
      <c r="F378" s="123">
        <v>665</v>
      </c>
      <c r="G378" s="239">
        <v>44679</v>
      </c>
      <c r="H378" s="27" t="s">
        <v>204</v>
      </c>
      <c r="I378" s="92">
        <v>1278.8</v>
      </c>
      <c r="J378" s="80">
        <v>0</v>
      </c>
      <c r="K378" s="91">
        <f t="shared" si="39"/>
        <v>1278.8</v>
      </c>
    </row>
    <row r="379" spans="2:11" ht="14.25" x14ac:dyDescent="0.2">
      <c r="B379" s="217">
        <v>1490002</v>
      </c>
      <c r="C379" s="56" t="s">
        <v>148</v>
      </c>
      <c r="D379" s="127" t="s">
        <v>318</v>
      </c>
      <c r="E379" s="10"/>
      <c r="F379" s="123">
        <v>700</v>
      </c>
      <c r="G379" s="239">
        <v>44685</v>
      </c>
      <c r="H379" s="26" t="s">
        <v>203</v>
      </c>
      <c r="I379" s="92">
        <v>1239.9000000000001</v>
      </c>
      <c r="J379" s="30">
        <v>0</v>
      </c>
      <c r="K379" s="91">
        <f t="shared" si="39"/>
        <v>1239.9000000000001</v>
      </c>
    </row>
    <row r="380" spans="2:11" ht="14.25" x14ac:dyDescent="0.2">
      <c r="B380" s="217">
        <v>1490002</v>
      </c>
      <c r="C380" s="56" t="s">
        <v>170</v>
      </c>
      <c r="D380" s="127" t="s">
        <v>318</v>
      </c>
      <c r="E380" s="10"/>
      <c r="F380" s="123">
        <v>796</v>
      </c>
      <c r="G380" s="239">
        <v>44693</v>
      </c>
      <c r="H380" s="26" t="s">
        <v>203</v>
      </c>
      <c r="I380" s="92">
        <v>960.9</v>
      </c>
      <c r="J380" s="80">
        <v>0</v>
      </c>
      <c r="K380" s="91">
        <f t="shared" si="39"/>
        <v>960.9</v>
      </c>
    </row>
    <row r="381" spans="2:11" ht="14.25" x14ac:dyDescent="0.2">
      <c r="B381" s="217">
        <v>1490002</v>
      </c>
      <c r="C381" s="56" t="s">
        <v>188</v>
      </c>
      <c r="D381" s="127" t="s">
        <v>318</v>
      </c>
      <c r="E381" s="10"/>
      <c r="F381" s="123">
        <v>908</v>
      </c>
      <c r="G381" s="239">
        <v>44715</v>
      </c>
      <c r="H381" s="78" t="s">
        <v>203</v>
      </c>
      <c r="I381" s="92">
        <v>1303.8</v>
      </c>
      <c r="J381" s="30">
        <v>0</v>
      </c>
      <c r="K381" s="91">
        <f t="shared" si="39"/>
        <v>1303.8</v>
      </c>
    </row>
    <row r="382" spans="2:11" ht="14.25" x14ac:dyDescent="0.2">
      <c r="B382" s="218">
        <v>1490002</v>
      </c>
      <c r="C382" s="56" t="s">
        <v>189</v>
      </c>
      <c r="D382" s="127" t="s">
        <v>318</v>
      </c>
      <c r="E382" s="9"/>
      <c r="F382" s="118">
        <v>994</v>
      </c>
      <c r="G382" s="238">
        <v>44722</v>
      </c>
      <c r="H382" s="78" t="s">
        <v>203</v>
      </c>
      <c r="I382" s="89">
        <v>730.8</v>
      </c>
      <c r="J382" s="80">
        <v>0</v>
      </c>
      <c r="K382" s="91">
        <f t="shared" si="39"/>
        <v>730.8</v>
      </c>
    </row>
    <row r="383" spans="2:11" ht="14.25" x14ac:dyDescent="0.2">
      <c r="B383" s="253">
        <v>1490002</v>
      </c>
      <c r="C383" s="148" t="s">
        <v>189</v>
      </c>
      <c r="D383" s="127" t="s">
        <v>318</v>
      </c>
      <c r="E383" s="336"/>
      <c r="F383" s="247">
        <v>1046</v>
      </c>
      <c r="G383" s="323">
        <v>44733</v>
      </c>
      <c r="H383" s="27" t="s">
        <v>204</v>
      </c>
      <c r="I383" s="324">
        <v>75</v>
      </c>
      <c r="J383" s="30">
        <v>0</v>
      </c>
      <c r="K383" s="91">
        <f t="shared" si="39"/>
        <v>75</v>
      </c>
    </row>
    <row r="384" spans="2:11" ht="15" thickBot="1" x14ac:dyDescent="0.25">
      <c r="B384" s="220">
        <v>1490002</v>
      </c>
      <c r="C384" s="75" t="s">
        <v>289</v>
      </c>
      <c r="D384" s="127" t="s">
        <v>318</v>
      </c>
      <c r="E384" s="124"/>
      <c r="F384" s="120">
        <v>1063</v>
      </c>
      <c r="G384" s="170">
        <v>44740</v>
      </c>
      <c r="H384" s="97" t="s">
        <v>204</v>
      </c>
      <c r="I384" s="93">
        <v>1188.8</v>
      </c>
      <c r="J384" s="98">
        <v>0</v>
      </c>
      <c r="K384" s="95">
        <f t="shared" si="39"/>
        <v>1188.8</v>
      </c>
    </row>
    <row r="385" spans="2:11" ht="17.25" thickTop="1" thickBot="1" x14ac:dyDescent="0.3">
      <c r="B385" s="64"/>
      <c r="C385" s="67"/>
      <c r="D385" s="65"/>
      <c r="E385" s="330" t="s">
        <v>18</v>
      </c>
      <c r="F385" s="121"/>
      <c r="G385" s="67"/>
      <c r="H385" s="68" t="s">
        <v>3</v>
      </c>
      <c r="I385" s="68">
        <f>SUM(I373:I384)</f>
        <v>10115.099999999999</v>
      </c>
      <c r="J385" s="337">
        <f>SUM(J373:J384)</f>
        <v>0</v>
      </c>
      <c r="K385" s="96">
        <f t="shared" si="39"/>
        <v>10115.099999999999</v>
      </c>
    </row>
    <row r="386" spans="2:11" ht="16.5" thickTop="1" thickBot="1" x14ac:dyDescent="0.25">
      <c r="B386" s="13"/>
      <c r="C386" s="186"/>
      <c r="D386" s="13"/>
      <c r="E386" s="13"/>
      <c r="F386" s="186"/>
      <c r="G386" s="186"/>
      <c r="H386" s="13"/>
      <c r="I386" s="13"/>
      <c r="J386" s="13"/>
      <c r="K386" s="187"/>
    </row>
    <row r="387" spans="2:11" ht="15.75" thickTop="1" thickBot="1" x14ac:dyDescent="0.25">
      <c r="B387" s="44" t="s">
        <v>196</v>
      </c>
      <c r="C387" s="45" t="s">
        <v>197</v>
      </c>
      <c r="D387" s="131" t="s">
        <v>198</v>
      </c>
      <c r="E387" s="45" t="s">
        <v>0</v>
      </c>
      <c r="F387" s="45" t="s">
        <v>199</v>
      </c>
      <c r="G387" s="45" t="s">
        <v>200</v>
      </c>
      <c r="H387" s="46" t="s">
        <v>201</v>
      </c>
      <c r="I387" s="45" t="s">
        <v>1</v>
      </c>
      <c r="J387" s="149" t="s">
        <v>63</v>
      </c>
      <c r="K387" s="150" t="s">
        <v>202</v>
      </c>
    </row>
    <row r="388" spans="2:11" ht="15" thickTop="1" x14ac:dyDescent="0.2">
      <c r="B388" s="217">
        <v>1490002</v>
      </c>
      <c r="C388" s="333" t="s">
        <v>141</v>
      </c>
      <c r="D388" s="132" t="s">
        <v>319</v>
      </c>
      <c r="E388" s="23" t="s">
        <v>74</v>
      </c>
      <c r="F388" s="136">
        <v>681</v>
      </c>
      <c r="G388" s="237">
        <v>44683</v>
      </c>
      <c r="H388" s="78" t="s">
        <v>203</v>
      </c>
      <c r="I388" s="83">
        <v>413.7</v>
      </c>
      <c r="J388" s="80">
        <v>0</v>
      </c>
      <c r="K388" s="58">
        <f>I388-J388</f>
        <v>413.7</v>
      </c>
    </row>
    <row r="389" spans="2:11" ht="15" thickBot="1" x14ac:dyDescent="0.25">
      <c r="B389" s="220">
        <v>1490002</v>
      </c>
      <c r="C389" s="338" t="s">
        <v>171</v>
      </c>
      <c r="D389" s="132" t="s">
        <v>319</v>
      </c>
      <c r="E389" s="178"/>
      <c r="F389" s="137">
        <v>791</v>
      </c>
      <c r="G389" s="270">
        <v>44693</v>
      </c>
      <c r="H389" s="78" t="s">
        <v>203</v>
      </c>
      <c r="I389" s="84">
        <v>456.3</v>
      </c>
      <c r="J389" s="81">
        <v>0</v>
      </c>
      <c r="K389" s="63">
        <f t="shared" ref="K389:K390" si="40">I389-J389</f>
        <v>456.3</v>
      </c>
    </row>
    <row r="390" spans="2:11" ht="17.25" thickTop="1" thickBot="1" x14ac:dyDescent="0.3">
      <c r="B390" s="64"/>
      <c r="C390" s="67"/>
      <c r="D390" s="65"/>
      <c r="E390" s="66" t="s">
        <v>74</v>
      </c>
      <c r="F390" s="339"/>
      <c r="G390" s="340"/>
      <c r="H390" s="68" t="s">
        <v>3</v>
      </c>
      <c r="I390" s="341">
        <f>SUM(I388:I389)</f>
        <v>870</v>
      </c>
      <c r="J390" s="337">
        <f>SUM(J388:J389)</f>
        <v>0</v>
      </c>
      <c r="K390" s="71">
        <f t="shared" si="40"/>
        <v>870</v>
      </c>
    </row>
    <row r="391" spans="2:11" ht="16.5" thickTop="1" thickBot="1" x14ac:dyDescent="0.25">
      <c r="B391" s="13"/>
      <c r="C391" s="186"/>
      <c r="D391" s="13"/>
      <c r="E391" s="13"/>
      <c r="F391" s="186"/>
      <c r="G391" s="186"/>
      <c r="H391" s="13"/>
      <c r="I391" s="13"/>
      <c r="J391" s="13"/>
      <c r="K391" s="187"/>
    </row>
    <row r="392" spans="2:11" ht="15.75" thickTop="1" thickBot="1" x14ac:dyDescent="0.25">
      <c r="B392" s="44" t="s">
        <v>196</v>
      </c>
      <c r="C392" s="45" t="s">
        <v>197</v>
      </c>
      <c r="D392" s="131" t="s">
        <v>198</v>
      </c>
      <c r="E392" s="45" t="s">
        <v>0</v>
      </c>
      <c r="F392" s="45" t="s">
        <v>199</v>
      </c>
      <c r="G392" s="45" t="s">
        <v>200</v>
      </c>
      <c r="H392" s="46" t="s">
        <v>201</v>
      </c>
      <c r="I392" s="45" t="s">
        <v>1</v>
      </c>
      <c r="J392" s="149" t="s">
        <v>63</v>
      </c>
      <c r="K392" s="150" t="s">
        <v>202</v>
      </c>
    </row>
    <row r="393" spans="2:11" ht="15" thickTop="1" x14ac:dyDescent="0.2">
      <c r="B393" s="217">
        <v>1490002</v>
      </c>
      <c r="C393" s="333" t="s">
        <v>283</v>
      </c>
      <c r="D393" s="126" t="s">
        <v>332</v>
      </c>
      <c r="E393" s="7" t="s">
        <v>282</v>
      </c>
      <c r="F393" s="123">
        <v>614</v>
      </c>
      <c r="G393" s="239">
        <v>44673</v>
      </c>
      <c r="H393" s="78" t="s">
        <v>203</v>
      </c>
      <c r="I393" s="92">
        <v>834.9</v>
      </c>
      <c r="J393" s="80">
        <v>0</v>
      </c>
      <c r="K393" s="58">
        <f>I393-J393</f>
        <v>834.9</v>
      </c>
    </row>
    <row r="394" spans="2:11" ht="15" thickBot="1" x14ac:dyDescent="0.25">
      <c r="B394" s="221">
        <v>1490002</v>
      </c>
      <c r="C394" s="338" t="s">
        <v>283</v>
      </c>
      <c r="D394" s="126" t="s">
        <v>332</v>
      </c>
      <c r="E394" s="145"/>
      <c r="F394" s="119">
        <v>644</v>
      </c>
      <c r="G394" s="111">
        <v>44677</v>
      </c>
      <c r="H394" s="97" t="s">
        <v>204</v>
      </c>
      <c r="I394" s="160">
        <v>227.8</v>
      </c>
      <c r="J394" s="62">
        <v>0</v>
      </c>
      <c r="K394" s="63">
        <f t="shared" ref="K394:K395" si="41">I394-J394</f>
        <v>227.8</v>
      </c>
    </row>
    <row r="395" spans="2:11" ht="17.25" thickTop="1" thickBot="1" x14ac:dyDescent="0.3">
      <c r="B395" s="64"/>
      <c r="C395" s="67"/>
      <c r="D395" s="65"/>
      <c r="E395" s="66" t="s">
        <v>282</v>
      </c>
      <c r="F395" s="121"/>
      <c r="G395" s="67"/>
      <c r="H395" s="68" t="s">
        <v>3</v>
      </c>
      <c r="I395" s="68">
        <f>SUM(I393:I394)</f>
        <v>1062.7</v>
      </c>
      <c r="J395" s="267">
        <f>SUM(J393:J394)</f>
        <v>0</v>
      </c>
      <c r="K395" s="71">
        <f t="shared" si="41"/>
        <v>1062.7</v>
      </c>
    </row>
    <row r="396" spans="2:11" ht="16.5" thickTop="1" thickBot="1" x14ac:dyDescent="0.25">
      <c r="B396" s="13"/>
      <c r="C396" s="186"/>
      <c r="D396" s="13"/>
      <c r="E396" s="13"/>
      <c r="F396" s="186"/>
      <c r="G396" s="186"/>
      <c r="H396" s="13"/>
      <c r="I396" s="13"/>
      <c r="J396" s="13"/>
      <c r="K396" s="187"/>
    </row>
    <row r="397" spans="2:11" ht="15.75" thickTop="1" thickBot="1" x14ac:dyDescent="0.25">
      <c r="B397" s="44" t="s">
        <v>196</v>
      </c>
      <c r="C397" s="45" t="s">
        <v>197</v>
      </c>
      <c r="D397" s="131" t="s">
        <v>198</v>
      </c>
      <c r="E397" s="45" t="s">
        <v>0</v>
      </c>
      <c r="F397" s="45" t="s">
        <v>199</v>
      </c>
      <c r="G397" s="45" t="s">
        <v>200</v>
      </c>
      <c r="H397" s="46" t="s">
        <v>201</v>
      </c>
      <c r="I397" s="45" t="s">
        <v>1</v>
      </c>
      <c r="J397" s="149" t="s">
        <v>63</v>
      </c>
      <c r="K397" s="150" t="s">
        <v>202</v>
      </c>
    </row>
    <row r="398" spans="2:11" ht="15.75" thickTop="1" thickBot="1" x14ac:dyDescent="0.25">
      <c r="B398" s="220">
        <v>1490002</v>
      </c>
      <c r="C398" s="338" t="s">
        <v>285</v>
      </c>
      <c r="D398" s="128" t="s">
        <v>333</v>
      </c>
      <c r="E398" s="274" t="s">
        <v>284</v>
      </c>
      <c r="F398" s="120">
        <v>633</v>
      </c>
      <c r="G398" s="275">
        <v>44673</v>
      </c>
      <c r="H398" s="97" t="s">
        <v>204</v>
      </c>
      <c r="I398" s="93">
        <v>304.2</v>
      </c>
      <c r="J398" s="94">
        <v>0</v>
      </c>
      <c r="K398" s="95">
        <f>I398-J398</f>
        <v>304.2</v>
      </c>
    </row>
    <row r="399" spans="2:11" ht="17.25" thickTop="1" thickBot="1" x14ac:dyDescent="0.3">
      <c r="B399" s="64"/>
      <c r="C399" s="67"/>
      <c r="D399" s="65"/>
      <c r="E399" s="66" t="s">
        <v>284</v>
      </c>
      <c r="F399" s="121"/>
      <c r="G399" s="67"/>
      <c r="H399" s="68" t="s">
        <v>3</v>
      </c>
      <c r="I399" s="68">
        <v>304.2</v>
      </c>
      <c r="J399" s="267">
        <v>0</v>
      </c>
      <c r="K399" s="96">
        <f>I399-J399</f>
        <v>304.2</v>
      </c>
    </row>
    <row r="400" spans="2:11" ht="16.5" thickTop="1" thickBot="1" x14ac:dyDescent="0.25">
      <c r="B400" s="13"/>
      <c r="C400" s="186"/>
      <c r="D400" s="13"/>
      <c r="E400" s="13"/>
      <c r="F400" s="186"/>
      <c r="G400" s="186"/>
      <c r="H400" s="13"/>
      <c r="I400" s="13"/>
      <c r="J400" s="13"/>
      <c r="K400" s="187"/>
    </row>
    <row r="401" spans="2:11" ht="15.75" thickTop="1" thickBot="1" x14ac:dyDescent="0.25">
      <c r="B401" s="44" t="s">
        <v>196</v>
      </c>
      <c r="C401" s="45" t="s">
        <v>197</v>
      </c>
      <c r="D401" s="131" t="s">
        <v>198</v>
      </c>
      <c r="E401" s="45" t="s">
        <v>0</v>
      </c>
      <c r="F401" s="45" t="s">
        <v>199</v>
      </c>
      <c r="G401" s="45" t="s">
        <v>200</v>
      </c>
      <c r="H401" s="46" t="s">
        <v>201</v>
      </c>
      <c r="I401" s="45" t="s">
        <v>1</v>
      </c>
      <c r="J401" s="149" t="s">
        <v>63</v>
      </c>
      <c r="K401" s="150" t="s">
        <v>202</v>
      </c>
    </row>
    <row r="402" spans="2:11" ht="16.5" thickTop="1" x14ac:dyDescent="0.25">
      <c r="B402" s="218">
        <v>1490002</v>
      </c>
      <c r="C402" s="333" t="s">
        <v>118</v>
      </c>
      <c r="D402" s="132" t="s">
        <v>320</v>
      </c>
      <c r="E402" s="24"/>
      <c r="F402" s="136">
        <v>440</v>
      </c>
      <c r="G402" s="237">
        <v>44656</v>
      </c>
      <c r="H402" s="78" t="s">
        <v>203</v>
      </c>
      <c r="I402" s="83">
        <v>1648.5</v>
      </c>
      <c r="J402" s="30">
        <v>32.4</v>
      </c>
      <c r="K402" s="325">
        <f>I402-J402</f>
        <v>1616.1</v>
      </c>
    </row>
    <row r="403" spans="2:11" ht="15.75" x14ac:dyDescent="0.25">
      <c r="B403" s="218">
        <v>1490002</v>
      </c>
      <c r="C403" s="333" t="s">
        <v>142</v>
      </c>
      <c r="D403" s="132" t="s">
        <v>320</v>
      </c>
      <c r="E403" s="24"/>
      <c r="F403" s="136">
        <v>645</v>
      </c>
      <c r="G403" s="237">
        <v>44677</v>
      </c>
      <c r="H403" s="78" t="s">
        <v>203</v>
      </c>
      <c r="I403" s="83">
        <v>1854.3</v>
      </c>
      <c r="J403" s="30">
        <v>171.6</v>
      </c>
      <c r="K403" s="325">
        <f t="shared" ref="K403:K415" si="42">I403-J403</f>
        <v>1682.7</v>
      </c>
    </row>
    <row r="404" spans="2:11" ht="14.25" x14ac:dyDescent="0.2">
      <c r="B404" s="217">
        <v>1490002</v>
      </c>
      <c r="C404" s="333" t="s">
        <v>143</v>
      </c>
      <c r="D404" s="132" t="s">
        <v>320</v>
      </c>
      <c r="E404" s="20"/>
      <c r="F404" s="136">
        <v>706</v>
      </c>
      <c r="G404" s="237">
        <v>44685</v>
      </c>
      <c r="H404" s="97" t="s">
        <v>204</v>
      </c>
      <c r="I404" s="83">
        <v>273.3</v>
      </c>
      <c r="J404" s="80">
        <v>0</v>
      </c>
      <c r="K404" s="325">
        <f t="shared" si="42"/>
        <v>273.3</v>
      </c>
    </row>
    <row r="405" spans="2:11" ht="14.25" x14ac:dyDescent="0.2">
      <c r="B405" s="218">
        <v>1490002</v>
      </c>
      <c r="C405" s="333" t="s">
        <v>149</v>
      </c>
      <c r="D405" s="132" t="s">
        <v>320</v>
      </c>
      <c r="E405" s="20"/>
      <c r="F405" s="136">
        <v>705</v>
      </c>
      <c r="G405" s="237">
        <v>44685</v>
      </c>
      <c r="H405" s="78" t="s">
        <v>203</v>
      </c>
      <c r="I405" s="83">
        <v>847.3</v>
      </c>
      <c r="J405" s="30">
        <v>0</v>
      </c>
      <c r="K405" s="325">
        <f t="shared" si="42"/>
        <v>847.3</v>
      </c>
    </row>
    <row r="406" spans="2:11" ht="14.25" x14ac:dyDescent="0.2">
      <c r="B406" s="217">
        <v>1490002</v>
      </c>
      <c r="C406" s="333" t="s">
        <v>150</v>
      </c>
      <c r="D406" s="132" t="s">
        <v>320</v>
      </c>
      <c r="E406" s="20"/>
      <c r="F406" s="136">
        <v>768</v>
      </c>
      <c r="G406" s="237">
        <v>44687</v>
      </c>
      <c r="H406" s="97" t="s">
        <v>204</v>
      </c>
      <c r="I406" s="83">
        <v>1297.8</v>
      </c>
      <c r="J406" s="80">
        <v>0</v>
      </c>
      <c r="K406" s="325">
        <f t="shared" si="42"/>
        <v>1297.8</v>
      </c>
    </row>
    <row r="407" spans="2:11" ht="14.25" x14ac:dyDescent="0.2">
      <c r="B407" s="217">
        <v>1490002</v>
      </c>
      <c r="C407" s="333" t="s">
        <v>172</v>
      </c>
      <c r="D407" s="132" t="s">
        <v>320</v>
      </c>
      <c r="E407" s="20"/>
      <c r="F407" s="136">
        <v>786</v>
      </c>
      <c r="G407" s="237">
        <v>44692</v>
      </c>
      <c r="H407" s="78" t="s">
        <v>203</v>
      </c>
      <c r="I407" s="83">
        <v>273.3</v>
      </c>
      <c r="J407" s="80">
        <v>0</v>
      </c>
      <c r="K407" s="325">
        <f t="shared" si="42"/>
        <v>273.3</v>
      </c>
    </row>
    <row r="408" spans="2:11" ht="14.25" x14ac:dyDescent="0.2">
      <c r="B408" s="218">
        <v>1490002</v>
      </c>
      <c r="C408" s="333" t="s">
        <v>173</v>
      </c>
      <c r="D408" s="132" t="s">
        <v>320</v>
      </c>
      <c r="E408" s="20"/>
      <c r="F408" s="136">
        <v>787</v>
      </c>
      <c r="G408" s="237">
        <v>44692</v>
      </c>
      <c r="H408" s="78" t="s">
        <v>203</v>
      </c>
      <c r="I408" s="83">
        <v>273.3</v>
      </c>
      <c r="J408" s="30">
        <v>0</v>
      </c>
      <c r="K408" s="325">
        <f t="shared" si="42"/>
        <v>273.3</v>
      </c>
    </row>
    <row r="409" spans="2:11" ht="14.25" x14ac:dyDescent="0.2">
      <c r="B409" s="217">
        <v>1490002</v>
      </c>
      <c r="C409" s="333" t="s">
        <v>174</v>
      </c>
      <c r="D409" s="132" t="s">
        <v>320</v>
      </c>
      <c r="E409" s="20"/>
      <c r="F409" s="136">
        <v>803</v>
      </c>
      <c r="G409" s="237">
        <v>44694</v>
      </c>
      <c r="H409" s="97" t="s">
        <v>204</v>
      </c>
      <c r="I409" s="83">
        <v>140.4</v>
      </c>
      <c r="J409" s="80">
        <v>0</v>
      </c>
      <c r="K409" s="325">
        <f t="shared" si="42"/>
        <v>140.4</v>
      </c>
    </row>
    <row r="410" spans="2:11" ht="14.25" x14ac:dyDescent="0.2">
      <c r="B410" s="218">
        <v>1490002</v>
      </c>
      <c r="C410" s="333" t="s">
        <v>175</v>
      </c>
      <c r="D410" s="132" t="s">
        <v>320</v>
      </c>
      <c r="E410" s="20"/>
      <c r="F410" s="136">
        <v>849</v>
      </c>
      <c r="G410" s="237">
        <v>44701</v>
      </c>
      <c r="H410" s="78" t="s">
        <v>203</v>
      </c>
      <c r="I410" s="83">
        <v>1607.7</v>
      </c>
      <c r="J410" s="30">
        <v>0</v>
      </c>
      <c r="K410" s="325">
        <f t="shared" si="42"/>
        <v>1607.7</v>
      </c>
    </row>
    <row r="411" spans="2:11" ht="14.25" x14ac:dyDescent="0.2">
      <c r="B411" s="218">
        <v>1490002</v>
      </c>
      <c r="C411" s="333" t="s">
        <v>190</v>
      </c>
      <c r="D411" s="132" t="s">
        <v>320</v>
      </c>
      <c r="E411" s="20"/>
      <c r="F411" s="136">
        <v>909</v>
      </c>
      <c r="G411" s="237">
        <v>44715</v>
      </c>
      <c r="H411" s="97" t="s">
        <v>204</v>
      </c>
      <c r="I411" s="83">
        <v>433.6</v>
      </c>
      <c r="J411" s="30">
        <v>0</v>
      </c>
      <c r="K411" s="325">
        <f t="shared" si="42"/>
        <v>433.6</v>
      </c>
    </row>
    <row r="412" spans="2:11" ht="14.25" x14ac:dyDescent="0.2">
      <c r="B412" s="217">
        <v>1490002</v>
      </c>
      <c r="C412" s="333" t="s">
        <v>191</v>
      </c>
      <c r="D412" s="132" t="s">
        <v>320</v>
      </c>
      <c r="E412" s="20"/>
      <c r="F412" s="136">
        <v>967</v>
      </c>
      <c r="G412" s="237">
        <v>44718</v>
      </c>
      <c r="H412" s="97" t="s">
        <v>204</v>
      </c>
      <c r="I412" s="83">
        <v>90.3</v>
      </c>
      <c r="J412" s="80">
        <v>0</v>
      </c>
      <c r="K412" s="325">
        <f t="shared" si="42"/>
        <v>90.3</v>
      </c>
    </row>
    <row r="413" spans="2:11" ht="14.25" x14ac:dyDescent="0.2">
      <c r="B413" s="218">
        <v>1490002</v>
      </c>
      <c r="C413" s="333" t="s">
        <v>192</v>
      </c>
      <c r="D413" s="132" t="s">
        <v>320</v>
      </c>
      <c r="E413" s="20"/>
      <c r="F413" s="136">
        <v>1006</v>
      </c>
      <c r="G413" s="237">
        <v>44725</v>
      </c>
      <c r="H413" s="78" t="s">
        <v>203</v>
      </c>
      <c r="I413" s="83">
        <v>456.3</v>
      </c>
      <c r="J413" s="30">
        <v>0</v>
      </c>
      <c r="K413" s="325">
        <f t="shared" si="42"/>
        <v>456.3</v>
      </c>
    </row>
    <row r="414" spans="2:11" ht="15" thickBot="1" x14ac:dyDescent="0.25">
      <c r="B414" s="221">
        <v>1490002</v>
      </c>
      <c r="C414" s="338" t="s">
        <v>286</v>
      </c>
      <c r="D414" s="132" t="s">
        <v>320</v>
      </c>
      <c r="E414" s="342"/>
      <c r="F414" s="137">
        <v>1061</v>
      </c>
      <c r="G414" s="343">
        <v>44739</v>
      </c>
      <c r="H414" s="97" t="s">
        <v>204</v>
      </c>
      <c r="I414" s="84">
        <v>699</v>
      </c>
      <c r="J414" s="98">
        <v>0</v>
      </c>
      <c r="K414" s="326">
        <f t="shared" si="42"/>
        <v>699</v>
      </c>
    </row>
    <row r="415" spans="2:11" ht="17.25" thickTop="1" thickBot="1" x14ac:dyDescent="0.3">
      <c r="B415" s="64"/>
      <c r="C415" s="67"/>
      <c r="D415" s="65"/>
      <c r="E415" s="66" t="s">
        <v>19</v>
      </c>
      <c r="F415" s="121"/>
      <c r="G415" s="67"/>
      <c r="H415" s="68" t="s">
        <v>3</v>
      </c>
      <c r="I415" s="68">
        <f>SUM(I402:I414)</f>
        <v>9895.1</v>
      </c>
      <c r="J415" s="328">
        <f>SUM(J402:J414)</f>
        <v>204</v>
      </c>
      <c r="K415" s="198">
        <f t="shared" si="42"/>
        <v>9691.1</v>
      </c>
    </row>
    <row r="416" spans="2:11" ht="16.5" thickTop="1" thickBot="1" x14ac:dyDescent="0.25">
      <c r="B416" s="13"/>
      <c r="C416" s="186"/>
      <c r="D416" s="13"/>
      <c r="E416" s="13"/>
      <c r="F416" s="186"/>
      <c r="G416" s="186"/>
      <c r="H416" s="13"/>
      <c r="I416" s="13"/>
      <c r="J416" s="13"/>
      <c r="K416" s="187"/>
    </row>
    <row r="417" spans="2:11" ht="15.75" thickTop="1" thickBot="1" x14ac:dyDescent="0.25">
      <c r="B417" s="44" t="s">
        <v>196</v>
      </c>
      <c r="C417" s="45" t="s">
        <v>197</v>
      </c>
      <c r="D417" s="131" t="s">
        <v>198</v>
      </c>
      <c r="E417" s="45" t="s">
        <v>0</v>
      </c>
      <c r="F417" s="45" t="s">
        <v>199</v>
      </c>
      <c r="G417" s="45" t="s">
        <v>200</v>
      </c>
      <c r="H417" s="46" t="s">
        <v>201</v>
      </c>
      <c r="I417" s="45" t="s">
        <v>1</v>
      </c>
      <c r="J417" s="149" t="s">
        <v>63</v>
      </c>
      <c r="K417" s="150" t="s">
        <v>202</v>
      </c>
    </row>
    <row r="418" spans="2:11" ht="15.75" thickTop="1" thickBot="1" x14ac:dyDescent="0.25">
      <c r="B418" s="221">
        <v>1490002</v>
      </c>
      <c r="C418" s="75" t="s">
        <v>151</v>
      </c>
      <c r="D418" s="130" t="s">
        <v>321</v>
      </c>
      <c r="E418" s="199" t="s">
        <v>20</v>
      </c>
      <c r="F418" s="119">
        <v>762</v>
      </c>
      <c r="G418" s="352">
        <v>44687</v>
      </c>
      <c r="H418" s="78" t="s">
        <v>203</v>
      </c>
      <c r="I418" s="160">
        <v>700.7</v>
      </c>
      <c r="J418" s="154">
        <v>0</v>
      </c>
      <c r="K418" s="301">
        <f>I418-J418</f>
        <v>700.7</v>
      </c>
    </row>
    <row r="419" spans="2:11" ht="17.25" thickTop="1" thickBot="1" x14ac:dyDescent="0.3">
      <c r="B419" s="64"/>
      <c r="C419" s="67"/>
      <c r="D419" s="65"/>
      <c r="E419" s="66" t="s">
        <v>20</v>
      </c>
      <c r="F419" s="121"/>
      <c r="G419" s="67"/>
      <c r="H419" s="68" t="s">
        <v>3</v>
      </c>
      <c r="I419" s="68">
        <f>SUM(I418:I418)</f>
        <v>700.7</v>
      </c>
      <c r="J419" s="302">
        <v>0</v>
      </c>
      <c r="K419" s="230">
        <f>I419-J419</f>
        <v>700.7</v>
      </c>
    </row>
    <row r="420" spans="2:11" s="346" customFormat="1" ht="17.25" thickTop="1" thickBot="1" x14ac:dyDescent="0.3">
      <c r="B420" s="37"/>
      <c r="C420" s="50"/>
      <c r="D420" s="37"/>
      <c r="E420" s="38"/>
      <c r="F420" s="344"/>
      <c r="G420" s="50"/>
      <c r="H420" s="348"/>
      <c r="I420" s="348"/>
      <c r="J420" s="355"/>
      <c r="K420" s="355"/>
    </row>
    <row r="421" spans="2:11" s="346" customFormat="1" ht="17.25" thickTop="1" thickBot="1" x14ac:dyDescent="0.25">
      <c r="B421" s="419" t="s">
        <v>300</v>
      </c>
      <c r="C421" s="419"/>
      <c r="D421" s="419"/>
      <c r="E421" s="419"/>
      <c r="F421" s="419"/>
      <c r="G421" s="419"/>
      <c r="H421" s="419"/>
      <c r="I421" s="353">
        <f>I174+I188+I193+I197+I201+I209+I214+I218+I222+I237+I246+I255+I265+I272+I285+I290+I296+I300+I327+I334+I343+I349+I353+I359+I370+I385+I390+I395+I399+I415+I419</f>
        <v>120224.89999999998</v>
      </c>
      <c r="J421" s="353">
        <f>J174+J188+J193+J201+J209+J214+J218+J222+J237+J246+J255+J265+J272+J285+J290+J296+J300+J327+J334+J343+J349+J353+J359+J370+J385+J390+J395+J399+J415+J419</f>
        <v>6198.5999999999995</v>
      </c>
      <c r="K421" s="353">
        <f>K174+K188+K193+K201+K209+K214+K218+K222+K237+K246+K255+K265+K272+K285+K290+K296+K300+K327+K334+K343+K349+K353+K359+K370+K385+K390+K395+K399+K415+K419</f>
        <v>113203.55</v>
      </c>
    </row>
    <row r="422" spans="2:11" s="346" customFormat="1" ht="17.25" thickTop="1" thickBot="1" x14ac:dyDescent="0.3">
      <c r="B422" s="37"/>
      <c r="C422" s="50"/>
      <c r="D422" s="37"/>
      <c r="E422" s="38"/>
      <c r="F422" s="344"/>
      <c r="G422" s="50"/>
      <c r="H422" s="348"/>
      <c r="I422" s="348"/>
      <c r="J422" s="355"/>
      <c r="K422" s="355"/>
    </row>
    <row r="423" spans="2:11" s="346" customFormat="1" ht="17.25" thickTop="1" thickBot="1" x14ac:dyDescent="0.25">
      <c r="B423" s="423" t="s">
        <v>346</v>
      </c>
      <c r="C423" s="424"/>
      <c r="D423" s="424"/>
      <c r="E423" s="424"/>
      <c r="F423" s="424"/>
      <c r="G423" s="424"/>
      <c r="H423" s="425"/>
      <c r="I423" s="358">
        <f>I158+I421</f>
        <v>230779.75</v>
      </c>
      <c r="J423" s="358">
        <f>J158+J421</f>
        <v>7596.1999999999989</v>
      </c>
      <c r="K423" s="358">
        <f>K158+K421</f>
        <v>222360.8</v>
      </c>
    </row>
    <row r="424" spans="2:11" ht="15.75" thickTop="1" x14ac:dyDescent="0.2">
      <c r="B424" s="356" t="s">
        <v>347</v>
      </c>
      <c r="C424" s="350"/>
      <c r="D424" s="350"/>
      <c r="E424" s="32"/>
      <c r="F424" s="354"/>
      <c r="G424" s="354"/>
      <c r="H424" s="32"/>
      <c r="I424" s="32"/>
      <c r="J424" s="32"/>
      <c r="K424" s="32"/>
    </row>
    <row r="426" spans="2:11" ht="15.75" x14ac:dyDescent="0.2">
      <c r="B426" s="347" t="s">
        <v>291</v>
      </c>
      <c r="C426" s="350"/>
      <c r="D426" s="350"/>
      <c r="E426" s="350"/>
      <c r="F426" s="350"/>
      <c r="G426" s="350"/>
      <c r="H426" s="350"/>
      <c r="I426" s="351"/>
      <c r="J426" s="351"/>
      <c r="K426" s="351"/>
    </row>
    <row r="427" spans="2:11" ht="15" x14ac:dyDescent="0.2">
      <c r="B427" s="349"/>
      <c r="C427" s="350"/>
      <c r="D427" s="349"/>
      <c r="E427" s="349"/>
      <c r="F427" s="349"/>
      <c r="G427" s="349"/>
      <c r="H427" s="350"/>
      <c r="I427" s="346"/>
      <c r="J427" s="346"/>
      <c r="K427" s="346"/>
    </row>
    <row r="428" spans="2:11" ht="14.25" x14ac:dyDescent="0.2">
      <c r="B428" s="414" t="s">
        <v>337</v>
      </c>
      <c r="C428" s="414"/>
      <c r="D428" s="414"/>
      <c r="E428" s="414"/>
      <c r="F428" s="414"/>
      <c r="G428" s="414"/>
      <c r="H428" s="414"/>
      <c r="I428" s="414"/>
      <c r="J428" s="414"/>
      <c r="K428" s="414"/>
    </row>
    <row r="429" spans="2:11" x14ac:dyDescent="0.2">
      <c r="B429" s="346"/>
      <c r="C429" s="346"/>
      <c r="D429" s="346"/>
      <c r="E429" s="346"/>
      <c r="F429" s="346"/>
      <c r="G429" s="346"/>
      <c r="H429" s="346"/>
      <c r="I429" s="346"/>
      <c r="J429" s="346"/>
      <c r="K429" s="346"/>
    </row>
    <row r="430" spans="2:11" s="346" customFormat="1" x14ac:dyDescent="0.2"/>
    <row r="431" spans="2:11" x14ac:dyDescent="0.2">
      <c r="C431" s="426" t="s">
        <v>292</v>
      </c>
      <c r="D431" s="426"/>
      <c r="E431" s="346"/>
      <c r="F431" s="426" t="s">
        <v>293</v>
      </c>
      <c r="G431" s="426"/>
      <c r="I431" s="426" t="s">
        <v>298</v>
      </c>
      <c r="J431" s="426"/>
      <c r="K431" s="426"/>
    </row>
    <row r="432" spans="2:11" x14ac:dyDescent="0.2">
      <c r="C432" s="427" t="s">
        <v>294</v>
      </c>
      <c r="D432" s="427"/>
      <c r="E432" s="346"/>
      <c r="F432" s="427" t="s">
        <v>295</v>
      </c>
      <c r="G432" s="427"/>
      <c r="H432" s="359"/>
      <c r="I432" s="427" t="s">
        <v>299</v>
      </c>
      <c r="J432" s="427"/>
      <c r="K432" s="427"/>
    </row>
    <row r="433" spans="3:11" x14ac:dyDescent="0.2">
      <c r="C433" s="427" t="s">
        <v>296</v>
      </c>
      <c r="D433" s="427"/>
      <c r="E433" s="346"/>
      <c r="F433" s="427" t="s">
        <v>297</v>
      </c>
      <c r="G433" s="427"/>
      <c r="H433" s="359"/>
      <c r="I433" s="427" t="s">
        <v>336</v>
      </c>
      <c r="J433" s="427"/>
      <c r="K433" s="427"/>
    </row>
    <row r="434" spans="3:11" x14ac:dyDescent="0.2">
      <c r="G434" s="426"/>
      <c r="H434" s="426"/>
      <c r="I434" s="426"/>
    </row>
    <row r="441" spans="3:11" x14ac:dyDescent="0.2">
      <c r="H441" s="346"/>
    </row>
  </sheetData>
  <mergeCells count="17">
    <mergeCell ref="I432:K432"/>
    <mergeCell ref="I433:K433"/>
    <mergeCell ref="I431:K431"/>
    <mergeCell ref="F431:G431"/>
    <mergeCell ref="F432:G432"/>
    <mergeCell ref="F433:G433"/>
    <mergeCell ref="C431:D431"/>
    <mergeCell ref="C432:D432"/>
    <mergeCell ref="C433:D433"/>
    <mergeCell ref="G434:I434"/>
    <mergeCell ref="B428:K428"/>
    <mergeCell ref="B2:K2"/>
    <mergeCell ref="B3:K3"/>
    <mergeCell ref="B158:H158"/>
    <mergeCell ref="B160:K160"/>
    <mergeCell ref="B421:H421"/>
    <mergeCell ref="B423:H423"/>
  </mergeCells>
  <pageMargins left="0.511811024" right="0.511811024" top="0.78740157499999996" bottom="0.78740157499999996" header="0.31496062000000002" footer="0.31496062000000002"/>
  <pageSetup paperSize="9" scale="5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M345"/>
    </sheetView>
  </sheetViews>
  <sheetFormatPr defaultRowHeight="12.75" x14ac:dyDescent="0.2"/>
  <cols>
    <col min="4" max="6" width="9.140625" customWidth="1"/>
    <col min="8" max="8" width="9.140625" customWidth="1"/>
  </cols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Diárias viagem 1ºtrimestre-2022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Jaime Antônio Lourenço (SEGOV)</cp:lastModifiedBy>
  <cp:lastPrinted>2022-07-07T19:52:19Z</cp:lastPrinted>
  <dcterms:created xsi:type="dcterms:W3CDTF">2022-02-16T16:53:46Z</dcterms:created>
  <dcterms:modified xsi:type="dcterms:W3CDTF">2022-07-07T19:54:45Z</dcterms:modified>
</cp:coreProperties>
</file>